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lpg08\Desktop\"/>
    </mc:Choice>
  </mc:AlternateContent>
  <xr:revisionPtr revIDLastSave="0" documentId="8_{E113EEC3-6B35-4317-BC93-331E5F45337A}" xr6:coauthVersionLast="47" xr6:coauthVersionMax="47" xr10:uidLastSave="{00000000-0000-0000-0000-000000000000}"/>
  <bookViews>
    <workbookView xWindow="28680" yWindow="-120" windowWidth="29040" windowHeight="15720"/>
  </bookViews>
  <sheets>
    <sheet name="入力ﾌｫｰﾑ" sheetId="5" r:id="rId1"/>
    <sheet name="印刷ﾌｫｰﾑ" sheetId="4" r:id="rId2"/>
  </sheets>
  <definedNames>
    <definedName name="_xlnm.Print_Area" localSheetId="1">印刷ﾌｫｰﾑ!$A$1:$AX$44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5" l="1"/>
  <c r="K7" i="5"/>
  <c r="F28" i="5" s="1"/>
  <c r="K30" i="5"/>
  <c r="K31" i="5"/>
  <c r="K29" i="5"/>
  <c r="K20" i="5"/>
  <c r="K23" i="5"/>
  <c r="K5" i="5"/>
  <c r="K4" i="5"/>
  <c r="K3" i="5"/>
  <c r="F16" i="4"/>
  <c r="F8" i="4"/>
  <c r="AE12" i="4"/>
  <c r="F6" i="4"/>
  <c r="AE10" i="4"/>
  <c r="H13" i="4"/>
  <c r="K19" i="4"/>
  <c r="F11" i="4"/>
  <c r="AE15" i="4"/>
  <c r="S38" i="4"/>
  <c r="S37" i="4"/>
  <c r="U37" i="4" s="1"/>
  <c r="S36" i="4"/>
  <c r="U36" i="4" s="1"/>
  <c r="S35" i="4"/>
  <c r="S40" i="4"/>
  <c r="F31" i="5"/>
  <c r="F30" i="5"/>
  <c r="F14" i="4"/>
  <c r="O13" i="4"/>
  <c r="L11" i="4"/>
  <c r="AK15" i="4"/>
  <c r="P11" i="4"/>
  <c r="AO15" i="4"/>
  <c r="T11" i="4"/>
  <c r="AS15" i="4"/>
  <c r="T19" i="4"/>
  <c r="K21" i="5"/>
  <c r="K22" i="5"/>
  <c r="G16" i="5"/>
  <c r="U38" i="4" l="1"/>
  <c r="F32" i="5"/>
  <c r="S39" i="4" s="1"/>
  <c r="U39" i="4" s="1"/>
  <c r="U35" i="4"/>
  <c r="E3" i="5"/>
  <c r="F4" i="4" s="1"/>
  <c r="K6" i="5"/>
  <c r="F33" i="5" l="1"/>
  <c r="U40" i="4" s="1"/>
  <c r="K14" i="5"/>
</calcChain>
</file>

<file path=xl/sharedStrings.xml><?xml version="1.0" encoding="utf-8"?>
<sst xmlns="http://schemas.openxmlformats.org/spreadsheetml/2006/main" count="148" uniqueCount="127">
  <si>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</si>
  <si>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</si>
  <si>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</si>
  <si>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</si>
  <si>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</si>
  <si>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数</t>
    <rPh sb="0" eb="1">
      <t>スウ</t>
    </rPh>
    <phoneticPr fontId="2"/>
  </si>
  <si>
    <t>受講料</t>
    <rPh sb="0" eb="3">
      <t>ジュコウリョウ</t>
    </rPh>
    <phoneticPr fontId="2"/>
  </si>
  <si>
    <t>項 目</t>
    <rPh sb="0" eb="1">
      <t>コウ</t>
    </rPh>
    <rPh sb="2" eb="3">
      <t>メ</t>
    </rPh>
    <phoneticPr fontId="2"/>
  </si>
  <si>
    <t>金    額</t>
    <rPh sb="0" eb="1">
      <t>キン</t>
    </rPh>
    <rPh sb="5" eb="6">
      <t>ガク</t>
    </rPh>
    <phoneticPr fontId="2"/>
  </si>
  <si>
    <t>※受講番号</t>
    <rPh sb="1" eb="3">
      <t>ジュコウ</t>
    </rPh>
    <rPh sb="3" eb="5">
      <t>バンゴウ</t>
    </rPh>
    <phoneticPr fontId="2"/>
  </si>
  <si>
    <t>年号</t>
    <rPh sb="0" eb="2">
      <t>ネンゴウ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</si>
  <si>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</si>
  <si>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</si>
  <si>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人</t>
    <rPh sb="0" eb="1">
      <t>ニン</t>
    </rPh>
    <phoneticPr fontId="2"/>
  </si>
  <si>
    <t>冊</t>
    <rPh sb="0" eb="1">
      <t>サツ</t>
    </rPh>
    <phoneticPr fontId="2"/>
  </si>
  <si>
    <t>送料</t>
    <rPh sb="0" eb="2">
      <t>ソウリョウ</t>
    </rPh>
    <phoneticPr fontId="2"/>
  </si>
  <si>
    <t>上記 電話番号</t>
    <rPh sb="0" eb="2">
      <t>ジョウキ</t>
    </rPh>
    <rPh sb="3" eb="5">
      <t>デンワ</t>
    </rPh>
    <rPh sb="5" eb="7">
      <t>バンゴウ</t>
    </rPh>
    <phoneticPr fontId="2"/>
  </si>
  <si>
    <t>（切り離さないで提出すること）</t>
    <rPh sb="1" eb="2">
      <t>キ</t>
    </rPh>
    <rPh sb="3" eb="4">
      <t>ハナ</t>
    </rPh>
    <rPh sb="8" eb="10">
      <t>テイシュツ</t>
    </rPh>
    <phoneticPr fontId="2"/>
  </si>
  <si>
    <t>　※会社の場合は、会社名も必ず記入してください。</t>
    <rPh sb="2" eb="4">
      <t>カイシャ</t>
    </rPh>
    <rPh sb="5" eb="7">
      <t>バアイ</t>
    </rPh>
    <rPh sb="9" eb="12">
      <t>カイシャメイ</t>
    </rPh>
    <rPh sb="13" eb="14">
      <t>カナラ</t>
    </rPh>
    <rPh sb="15" eb="17">
      <t>キニュウ</t>
    </rPh>
    <phoneticPr fontId="2"/>
  </si>
  <si>
    <t>（担当：</t>
    <rPh sb="1" eb="3">
      <t>タントウ</t>
    </rPh>
    <phoneticPr fontId="2"/>
  </si>
  <si>
    <t>〔注意事項〕</t>
    <rPh sb="1" eb="3">
      <t>チュウイ</t>
    </rPh>
    <rPh sb="3" eb="5">
      <t>ジコウ</t>
    </rPh>
    <phoneticPr fontId="2"/>
  </si>
  <si>
    <t>〔記入上の注意事項〕</t>
    <rPh sb="1" eb="3">
      <t>キニュウ</t>
    </rPh>
    <rPh sb="3" eb="4">
      <t>ジョウ</t>
    </rPh>
    <rPh sb="5" eb="7">
      <t>チュウイ</t>
    </rPh>
    <rPh sb="7" eb="9">
      <t>ジコウ</t>
    </rPh>
    <phoneticPr fontId="2"/>
  </si>
  <si>
    <t>フリガナ</t>
    <phoneticPr fontId="2"/>
  </si>
  <si>
    <t>〒</t>
    <phoneticPr fontId="2"/>
  </si>
  <si>
    <t>）</t>
    <phoneticPr fontId="2"/>
  </si>
  <si>
    <t>１.</t>
    <phoneticPr fontId="2"/>
  </si>
  <si>
    <t>２.</t>
    <phoneticPr fontId="2"/>
  </si>
  <si>
    <t>１.</t>
    <phoneticPr fontId="2"/>
  </si>
  <si>
    <t>楷書で記入してください。</t>
    <phoneticPr fontId="2"/>
  </si>
  <si>
    <t>３.</t>
    <phoneticPr fontId="2"/>
  </si>
  <si>
    <t>４.</t>
    <phoneticPr fontId="2"/>
  </si>
  <si>
    <t>５.</t>
    <phoneticPr fontId="2"/>
  </si>
  <si>
    <t>※受講番号</t>
    <phoneticPr fontId="2"/>
  </si>
  <si>
    <t>ﾌﾘｶﾞﾅ</t>
    <phoneticPr fontId="2"/>
  </si>
  <si>
    <t>会社→１を入力
個人→２を入力</t>
    <rPh sb="0" eb="2">
      <t>カイシャ</t>
    </rPh>
    <rPh sb="5" eb="7">
      <t>ニュウリョク</t>
    </rPh>
    <rPh sb="8" eb="10">
      <t>コジン</t>
    </rPh>
    <rPh sb="13" eb="15">
      <t>ニュウリョク</t>
    </rPh>
    <phoneticPr fontId="2"/>
  </si>
  <si>
    <t>連絡担当者氏名</t>
    <rPh sb="0" eb="2">
      <t>レンラク</t>
    </rPh>
    <rPh sb="2" eb="5">
      <t>タントウシャ</t>
    </rPh>
    <rPh sb="5" eb="7">
      <t>シメイ</t>
    </rPh>
    <phoneticPr fontId="2"/>
  </si>
  <si>
    <t>送付先（会社か個人）</t>
    <rPh sb="0" eb="3">
      <t>ソウフサキ</t>
    </rPh>
    <rPh sb="4" eb="6">
      <t>カイシャ</t>
    </rPh>
    <rPh sb="7" eb="9">
      <t>コジン</t>
    </rPh>
    <phoneticPr fontId="2"/>
  </si>
  <si>
    <t>送付先住所</t>
    <rPh sb="0" eb="3">
      <t>ソウフサキ</t>
    </rPh>
    <rPh sb="3" eb="5">
      <t>ジュウショ</t>
    </rPh>
    <phoneticPr fontId="2"/>
  </si>
  <si>
    <t>送付先郵便番号</t>
    <rPh sb="0" eb="3">
      <t>ソウフサキ</t>
    </rPh>
    <rPh sb="3" eb="5">
      <t>ユウビン</t>
    </rPh>
    <rPh sb="5" eb="7">
      <t>バンゴウ</t>
    </rPh>
    <phoneticPr fontId="2"/>
  </si>
  <si>
    <t>送付先宛名(会社名等)</t>
    <rPh sb="0" eb="3">
      <t>ソウフサキ</t>
    </rPh>
    <rPh sb="3" eb="5">
      <t>アテナ</t>
    </rPh>
    <rPh sb="6" eb="9">
      <t>カイシャメイ</t>
    </rPh>
    <rPh sb="9" eb="10">
      <t>トウ</t>
    </rPh>
    <phoneticPr fontId="2"/>
  </si>
  <si>
    <t>申込方法</t>
    <rPh sb="0" eb="2">
      <t>モウシコミ</t>
    </rPh>
    <rPh sb="2" eb="4">
      <t>ホウホウ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</si>
  <si>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</si>
  <si>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</si>
  <si>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自動計算されます
申込書を確認願います。</t>
    <rPh sb="0" eb="2">
      <t>ジドウ</t>
    </rPh>
    <rPh sb="2" eb="4">
      <t>ケイサン</t>
    </rPh>
    <rPh sb="9" eb="12">
      <t>モウシコミショ</t>
    </rPh>
    <rPh sb="13" eb="15">
      <t>カクニン</t>
    </rPh>
    <rPh sb="15" eb="16">
      <t>ネガ</t>
    </rPh>
    <phoneticPr fontId="2"/>
  </si>
  <si>
    <t>※すべての入力が終わりましたら、印刷フォームのシートでご確認ください。</t>
    <rPh sb="5" eb="7">
      <t>ニュウリョク</t>
    </rPh>
    <rPh sb="8" eb="9">
      <t>オ</t>
    </rPh>
    <rPh sb="16" eb="18">
      <t>インサツ</t>
    </rPh>
    <rPh sb="28" eb="30">
      <t>カクニン</t>
    </rPh>
    <phoneticPr fontId="2"/>
  </si>
  <si>
    <t>※日中連絡の取れる電話番号を入力してください。</t>
    <rPh sb="1" eb="3">
      <t>ニッチュウ</t>
    </rPh>
    <rPh sb="3" eb="5">
      <t>レンラク</t>
    </rPh>
    <rPh sb="6" eb="7">
      <t>ト</t>
    </rPh>
    <rPh sb="9" eb="11">
      <t>デンワ</t>
    </rPh>
    <rPh sb="11" eb="13">
      <t>バンゴウ</t>
    </rPh>
    <rPh sb="14" eb="16">
      <t>ニュウリョク</t>
    </rPh>
    <phoneticPr fontId="2"/>
  </si>
  <si>
    <t>合計</t>
    <rPh sb="0" eb="2">
      <t>ゴウケイ</t>
    </rPh>
    <phoneticPr fontId="2"/>
  </si>
  <si>
    <t>自動計算されます
金額を確認願います。</t>
    <rPh sb="0" eb="2">
      <t>ジドウ</t>
    </rPh>
    <rPh sb="2" eb="4">
      <t>ケイサン</t>
    </rPh>
    <rPh sb="9" eb="11">
      <t>キンガク</t>
    </rPh>
    <rPh sb="12" eb="14">
      <t>カクニン</t>
    </rPh>
    <rPh sb="14" eb="15">
      <t>ネガ</t>
    </rPh>
    <phoneticPr fontId="2"/>
  </si>
  <si>
    <t>申し込みが１～４で選択されていれば１</t>
    <rPh sb="0" eb="1">
      <t>モウ</t>
    </rPh>
    <rPh sb="2" eb="3">
      <t>コ</t>
    </rPh>
    <rPh sb="9" eb="11">
      <t>センタク</t>
    </rPh>
    <phoneticPr fontId="2"/>
  </si>
  <si>
    <t>送料の計算</t>
    <rPh sb="0" eb="2">
      <t>ソウリョウ</t>
    </rPh>
    <rPh sb="3" eb="5">
      <t>ケイサン</t>
    </rPh>
    <phoneticPr fontId="2"/>
  </si>
  <si>
    <t>送料のかかる申し込み方法なら１</t>
    <rPh sb="0" eb="2">
      <t>ソウリョウ</t>
    </rPh>
    <rPh sb="6" eb="7">
      <t>モウ</t>
    </rPh>
    <rPh sb="8" eb="9">
      <t>コ</t>
    </rPh>
    <rPh sb="10" eb="12">
      <t>ホウホウ</t>
    </rPh>
    <phoneticPr fontId="2"/>
  </si>
  <si>
    <t>テキスト購入で送料がかかる場合１</t>
    <rPh sb="4" eb="6">
      <t>コウニュウ</t>
    </rPh>
    <rPh sb="7" eb="9">
      <t>ソウリョウ</t>
    </rPh>
    <rPh sb="13" eb="15">
      <t>バアイ</t>
    </rPh>
    <phoneticPr fontId="2"/>
  </si>
  <si>
    <t>※印の欄には記入しないでください。</t>
    <phoneticPr fontId="2"/>
  </si>
  <si>
    <t>受付印</t>
    <rPh sb="0" eb="3">
      <t>ウケツケイン</t>
    </rPh>
    <phoneticPr fontId="2"/>
  </si>
  <si>
    <t>高圧ガス保安協会</t>
    <rPh sb="0" eb="2">
      <t>コウアツ</t>
    </rPh>
    <rPh sb="4" eb="6">
      <t>ホアン</t>
    </rPh>
    <rPh sb="6" eb="8">
      <t>キョウカイ</t>
    </rPh>
    <phoneticPr fontId="2"/>
  </si>
  <si>
    <t>６.</t>
    <phoneticPr fontId="2"/>
  </si>
  <si>
    <t>テキスト</t>
    <phoneticPr fontId="2"/>
  </si>
  <si>
    <t>申込方法・テキスト類購入数</t>
    <rPh sb="0" eb="2">
      <t>モウシコミ</t>
    </rPh>
    <rPh sb="2" eb="4">
      <t>ホウホウ</t>
    </rPh>
    <rPh sb="9" eb="10">
      <t>ルイ</t>
    </rPh>
    <rPh sb="10" eb="13">
      <t>コウニュウスウ</t>
    </rPh>
    <phoneticPr fontId="2"/>
  </si>
  <si>
    <t>氏　名</t>
    <rPh sb="0" eb="1">
      <t>シ</t>
    </rPh>
    <rPh sb="2" eb="3">
      <t>メイ</t>
    </rPh>
    <phoneticPr fontId="2"/>
  </si>
  <si>
    <t>年号の表示、未入力なら0</t>
    <rPh sb="0" eb="2">
      <t>ネンゴウ</t>
    </rPh>
    <rPh sb="3" eb="5">
      <t>ヒョウジ</t>
    </rPh>
    <rPh sb="6" eb="9">
      <t>ミニュウリョク</t>
    </rPh>
    <phoneticPr fontId="2"/>
  </si>
  <si>
    <t>生年月日が表示されます。</t>
    <rPh sb="0" eb="2">
      <t>セイネン</t>
    </rPh>
    <rPh sb="2" eb="4">
      <t>ガッピ</t>
    </rPh>
    <rPh sb="5" eb="7">
      <t>ヒョウジ</t>
    </rPh>
    <phoneticPr fontId="2"/>
  </si>
  <si>
    <t>内　　　訳</t>
    <rPh sb="0" eb="1">
      <t>ウチ</t>
    </rPh>
    <rPh sb="4" eb="5">
      <t>ヤク</t>
    </rPh>
    <phoneticPr fontId="2"/>
  </si>
  <si>
    <t>１-７</t>
    <phoneticPr fontId="2"/>
  </si>
  <si>
    <t>高 圧 ガ ス 保 安 協 会
配管用フレキ管講習　受講申込書</t>
    <rPh sb="0" eb="1">
      <t>タカ</t>
    </rPh>
    <rPh sb="2" eb="3">
      <t>アツ</t>
    </rPh>
    <rPh sb="8" eb="9">
      <t>ホ</t>
    </rPh>
    <rPh sb="10" eb="11">
      <t>アン</t>
    </rPh>
    <rPh sb="12" eb="13">
      <t>キョウ</t>
    </rPh>
    <rPh sb="14" eb="15">
      <t>カイ</t>
    </rPh>
    <rPh sb="16" eb="19">
      <t>ハイカンヨウ</t>
    </rPh>
    <rPh sb="22" eb="23">
      <t>カン</t>
    </rPh>
    <rPh sb="23" eb="25">
      <t>コウシュウ</t>
    </rPh>
    <rPh sb="26" eb="28">
      <t>ジュコウ</t>
    </rPh>
    <rPh sb="28" eb="29">
      <t>サル</t>
    </rPh>
    <rPh sb="29" eb="30">
      <t>コミ</t>
    </rPh>
    <rPh sb="30" eb="31">
      <t>ショ</t>
    </rPh>
    <phoneticPr fontId="2"/>
  </si>
  <si>
    <t>高 圧 ガ ス 保 安 協 会
配管用フレキ管講習　受講票</t>
    <rPh sb="28" eb="29">
      <t>ヒョウ</t>
    </rPh>
    <phoneticPr fontId="2"/>
  </si>
  <si>
    <t>希望コース</t>
    <rPh sb="0" eb="2">
      <t>キボウ</t>
    </rPh>
    <phoneticPr fontId="2"/>
  </si>
  <si>
    <t>Aコース</t>
    <phoneticPr fontId="2"/>
  </si>
  <si>
    <t>Bコース</t>
    <phoneticPr fontId="2"/>
  </si>
  <si>
    <t>コースが未選択なら0</t>
    <rPh sb="4" eb="5">
      <t>ミ</t>
    </rPh>
    <rPh sb="5" eb="7">
      <t>センタク</t>
    </rPh>
    <phoneticPr fontId="2"/>
  </si>
  <si>
    <t>複数のコースが選択されたら1</t>
    <rPh sb="0" eb="2">
      <t>フクスウ</t>
    </rPh>
    <rPh sb="7" eb="9">
      <t>センタク</t>
    </rPh>
    <phoneticPr fontId="2"/>
  </si>
  <si>
    <t>Dコース</t>
    <phoneticPr fontId="2"/>
  </si>
  <si>
    <t>1以外の数字が入力された</t>
    <rPh sb="1" eb="3">
      <t>イガイ</t>
    </rPh>
    <rPh sb="4" eb="6">
      <t>スウジ</t>
    </rPh>
    <rPh sb="7" eb="9">
      <t>ニュウリョク</t>
    </rPh>
    <phoneticPr fontId="2"/>
  </si>
  <si>
    <t>つまりエラーだと1</t>
    <phoneticPr fontId="2"/>
  </si>
  <si>
    <t>１日のみの受講料</t>
    <rPh sb="1" eb="2">
      <t>ニチ</t>
    </rPh>
    <rPh sb="5" eb="8">
      <t>ジュコウリョウ</t>
    </rPh>
    <phoneticPr fontId="2"/>
  </si>
  <si>
    <t>２日連続の受講料</t>
    <rPh sb="1" eb="2">
      <t>ニチ</t>
    </rPh>
    <rPh sb="2" eb="4">
      <t>レンゾク</t>
    </rPh>
    <rPh sb="5" eb="8">
      <t>ジュコウリョウ</t>
    </rPh>
    <phoneticPr fontId="2"/>
  </si>
  <si>
    <t>選んだコースの受講料</t>
    <rPh sb="0" eb="1">
      <t>エラ</t>
    </rPh>
    <rPh sb="7" eb="10">
      <t>ジュコウリョウ</t>
    </rPh>
    <phoneticPr fontId="2"/>
  </si>
  <si>
    <t>申し込むコースに「１」を入力してください。</t>
    <phoneticPr fontId="2"/>
  </si>
  <si>
    <t>複数のコースは選択できません。</t>
    <phoneticPr fontId="2"/>
  </si>
  <si>
    <t>選んだコースの番号</t>
    <rPh sb="0" eb="1">
      <t>エラ</t>
    </rPh>
    <rPh sb="7" eb="9">
      <t>バンゴウ</t>
    </rPh>
    <phoneticPr fontId="2"/>
  </si>
  <si>
    <t>パイプカッターレンタル</t>
    <phoneticPr fontId="2"/>
  </si>
  <si>
    <t>被覆剥離カッターレンタル</t>
    <rPh sb="0" eb="2">
      <t>ヒフク</t>
    </rPh>
    <rPh sb="2" eb="4">
      <t>ハクリ</t>
    </rPh>
    <phoneticPr fontId="2"/>
  </si>
  <si>
    <t>希望コースを選んでください。</t>
    <rPh sb="0" eb="2">
      <t>キボウ</t>
    </rPh>
    <rPh sb="6" eb="7">
      <t>エラ</t>
    </rPh>
    <phoneticPr fontId="2"/>
  </si>
  <si>
    <t>パイプカッター</t>
    <phoneticPr fontId="2"/>
  </si>
  <si>
    <t>被覆剥離カッター</t>
    <rPh sb="0" eb="2">
      <t>ヒフク</t>
    </rPh>
    <rPh sb="2" eb="4">
      <t>ハクリ</t>
    </rPh>
    <phoneticPr fontId="2"/>
  </si>
  <si>
    <t>〇印欄は、希望するコースに〇をつけてください</t>
    <rPh sb="1" eb="2">
      <t>シルシ</t>
    </rPh>
    <rPh sb="2" eb="3">
      <t>ラン</t>
    </rPh>
    <rPh sb="5" eb="7">
      <t>キボウ</t>
    </rPh>
    <phoneticPr fontId="2"/>
  </si>
  <si>
    <t>送付先名・住所及び内訳は必ず記入願います。</t>
    <rPh sb="0" eb="3">
      <t>ソウフサキ</t>
    </rPh>
    <rPh sb="3" eb="4">
      <t>メイ</t>
    </rPh>
    <rPh sb="5" eb="7">
      <t>ジュウショ</t>
    </rPh>
    <rPh sb="7" eb="8">
      <t>オヨ</t>
    </rPh>
    <rPh sb="9" eb="11">
      <t>ウチワケ</t>
    </rPh>
    <rPh sb="12" eb="13">
      <t>カナラ</t>
    </rPh>
    <rPh sb="14" eb="16">
      <t>キニュウ</t>
    </rPh>
    <rPh sb="16" eb="17">
      <t>ネガ</t>
    </rPh>
    <phoneticPr fontId="2"/>
  </si>
  <si>
    <t>◎希望講習コース</t>
    <rPh sb="1" eb="3">
      <t>キボウ</t>
    </rPh>
    <rPh sb="3" eb="5">
      <t>コウシュウ</t>
    </rPh>
    <phoneticPr fontId="2"/>
  </si>
  <si>
    <t>この受講票を講習期間中受付に提示し、出席確認欄に確認印を受けてください。</t>
    <rPh sb="2" eb="5">
      <t>ジュコウヒョウ</t>
    </rPh>
    <rPh sb="6" eb="8">
      <t>コウシュウ</t>
    </rPh>
    <rPh sb="8" eb="11">
      <t>キカンチュウ</t>
    </rPh>
    <rPh sb="11" eb="13">
      <t>ウケツケ</t>
    </rPh>
    <rPh sb="14" eb="16">
      <t>テイジ</t>
    </rPh>
    <rPh sb="18" eb="20">
      <t>シュッセキ</t>
    </rPh>
    <rPh sb="20" eb="22">
      <t>カクニン</t>
    </rPh>
    <rPh sb="22" eb="23">
      <t>ラン</t>
    </rPh>
    <rPh sb="24" eb="27">
      <t>カクニンイン</t>
    </rPh>
    <rPh sb="28" eb="29">
      <t>ウ</t>
    </rPh>
    <phoneticPr fontId="2"/>
  </si>
  <si>
    <t>出席確認欄に確認印がないときは、検定を受けられません。</t>
    <rPh sb="0" eb="2">
      <t>シュッセキ</t>
    </rPh>
    <rPh sb="2" eb="4">
      <t>カクニン</t>
    </rPh>
    <rPh sb="4" eb="5">
      <t>ラン</t>
    </rPh>
    <rPh sb="6" eb="9">
      <t>カクニンイン</t>
    </rPh>
    <rPh sb="16" eb="18">
      <t>ケンテイ</t>
    </rPh>
    <rPh sb="19" eb="20">
      <t>ウ</t>
    </rPh>
    <phoneticPr fontId="2"/>
  </si>
  <si>
    <t>この受講票を他人に使用させることはできません。</t>
    <rPh sb="2" eb="5">
      <t>ジュコウヒョウ</t>
    </rPh>
    <rPh sb="6" eb="8">
      <t>タニン</t>
    </rPh>
    <rPh sb="9" eb="11">
      <t>シヨウ</t>
    </rPh>
    <phoneticPr fontId="2"/>
  </si>
  <si>
    <t>講習・検定当日は必ずこの受講票を携帯し、検定時は机上に出しておいてください。</t>
    <rPh sb="0" eb="2">
      <t>コウシュウ</t>
    </rPh>
    <rPh sb="3" eb="5">
      <t>ケンテイ</t>
    </rPh>
    <rPh sb="5" eb="7">
      <t>トウジツ</t>
    </rPh>
    <rPh sb="8" eb="9">
      <t>カナラ</t>
    </rPh>
    <rPh sb="12" eb="15">
      <t>ジュコウヒョウ</t>
    </rPh>
    <rPh sb="16" eb="18">
      <t>ケイタイ</t>
    </rPh>
    <rPh sb="20" eb="22">
      <t>ケンテイ</t>
    </rPh>
    <rPh sb="22" eb="23">
      <t>ジ</t>
    </rPh>
    <rPh sb="24" eb="25">
      <t>ツクエ</t>
    </rPh>
    <rPh sb="25" eb="26">
      <t>ウエ</t>
    </rPh>
    <rPh sb="27" eb="28">
      <t>ダ</t>
    </rPh>
    <phoneticPr fontId="2"/>
  </si>
  <si>
    <t>この受講票は、講習終了後、事務所が回収します。</t>
    <rPh sb="2" eb="5">
      <t>ジュコウヒョウ</t>
    </rPh>
    <rPh sb="7" eb="9">
      <t>コウシュウ</t>
    </rPh>
    <rPh sb="9" eb="12">
      <t>シュウリョウゴ</t>
    </rPh>
    <rPh sb="13" eb="16">
      <t>ジムショ</t>
    </rPh>
    <rPh sb="17" eb="19">
      <t>カイシュウ</t>
    </rPh>
    <phoneticPr fontId="2"/>
  </si>
  <si>
    <t>実習のみの場合は、１日間の受講です。</t>
    <rPh sb="0" eb="2">
      <t>ジッシュウ</t>
    </rPh>
    <rPh sb="5" eb="7">
      <t>バアイ</t>
    </rPh>
    <rPh sb="10" eb="12">
      <t>ニチカン</t>
    </rPh>
    <rPh sb="13" eb="15">
      <t>ジュコウ</t>
    </rPh>
    <phoneticPr fontId="2"/>
  </si>
  <si>
    <t>※出席確認欄</t>
    <rPh sb="1" eb="3">
      <t>シュッセキ</t>
    </rPh>
    <rPh sb="3" eb="5">
      <t>カクニン</t>
    </rPh>
    <rPh sb="5" eb="6">
      <t>ラン</t>
    </rPh>
    <phoneticPr fontId="2"/>
  </si>
  <si>
    <t>第　１　日</t>
    <rPh sb="0" eb="1">
      <t>ダイ</t>
    </rPh>
    <rPh sb="4" eb="5">
      <t>ニチ</t>
    </rPh>
    <phoneticPr fontId="2"/>
  </si>
  <si>
    <t>第　２　日</t>
    <rPh sb="0" eb="1">
      <t>ダイ</t>
    </rPh>
    <rPh sb="4" eb="5">
      <t>ニチ</t>
    </rPh>
    <phoneticPr fontId="2"/>
  </si>
  <si>
    <t>※講区分</t>
    <rPh sb="1" eb="2">
      <t>コウ</t>
    </rPh>
    <rPh sb="2" eb="4">
      <t>クブン</t>
    </rPh>
    <phoneticPr fontId="2"/>
  </si>
  <si>
    <t>※受講日</t>
    <rPh sb="1" eb="3">
      <t>ジュコウ</t>
    </rPh>
    <rPh sb="3" eb="4">
      <t>ヒ</t>
    </rPh>
    <phoneticPr fontId="2"/>
  </si>
  <si>
    <t>座学及び実習</t>
    <rPh sb="0" eb="1">
      <t>ザ</t>
    </rPh>
    <rPh sb="1" eb="2">
      <t>ガク</t>
    </rPh>
    <rPh sb="2" eb="3">
      <t>オヨ</t>
    </rPh>
    <rPh sb="4" eb="6">
      <t>ジッシュウ</t>
    </rPh>
    <phoneticPr fontId="2"/>
  </si>
  <si>
    <t>実習のみ</t>
    <rPh sb="0" eb="2">
      <t>ジッシュウ</t>
    </rPh>
    <phoneticPr fontId="2"/>
  </si>
  <si>
    <t>Cコース</t>
    <phoneticPr fontId="2"/>
  </si>
  <si>
    <t>Eコース</t>
    <phoneticPr fontId="2"/>
  </si>
  <si>
    <t>昭和→Sを入力
平成→Hを入力</t>
    <phoneticPr fontId="2"/>
  </si>
  <si>
    <t>ハイフン（-）を入れて入力してください.</t>
    <phoneticPr fontId="2"/>
  </si>
  <si>
    <t>月　　　日　　～　　　　月　　　日</t>
    <rPh sb="0" eb="1">
      <t>ツキ</t>
    </rPh>
    <rPh sb="4" eb="5">
      <t>ヒ</t>
    </rPh>
    <rPh sb="12" eb="13">
      <t>ツキ</t>
    </rPh>
    <rPh sb="16" eb="17">
      <t>ヒ</t>
    </rPh>
    <phoneticPr fontId="2"/>
  </si>
  <si>
    <t>イ)テキスト</t>
    <phoneticPr fontId="2"/>
  </si>
  <si>
    <r>
      <rPr>
        <sz val="18"/>
        <rFont val="ＭＳ Ｐゴシック"/>
        <family val="3"/>
        <charset val="128"/>
      </rPr>
      <t>写真貼付欄</t>
    </r>
    <r>
      <rPr>
        <sz val="14"/>
        <rFont val="ＭＳ Ｐゴシック"/>
        <family val="3"/>
        <charset val="128"/>
      </rPr>
      <t xml:space="preserve">
※写真の貼付なき場合は
受講・受験できません。
・縦4.5ｃｍ×横3.5ｃｍ
・6ヶ月以内に撮影
・脱帽・正面・上半身を撮影
・写真の裏面に氏名を記載</t>
    </r>
    <rPh sb="2" eb="4">
      <t>ハリツケ</t>
    </rPh>
    <rPh sb="4" eb="5">
      <t>ラン</t>
    </rPh>
    <rPh sb="22" eb="23">
      <t>ウケ</t>
    </rPh>
    <rPh sb="23" eb="24">
      <t>シルシ</t>
    </rPh>
    <rPh sb="33" eb="34">
      <t>タテ</t>
    </rPh>
    <rPh sb="40" eb="41">
      <t>ヨコ</t>
    </rPh>
    <rPh sb="50" eb="51">
      <t>ゲツ</t>
    </rPh>
    <rPh sb="51" eb="53">
      <t>イナイ</t>
    </rPh>
    <rPh sb="54" eb="56">
      <t>サツエイ</t>
    </rPh>
    <rPh sb="58" eb="60">
      <t>ダツボウ</t>
    </rPh>
    <rPh sb="61" eb="63">
      <t>ショウメン</t>
    </rPh>
    <rPh sb="64" eb="67">
      <t>ジョウハンシン</t>
    </rPh>
    <rPh sb="68" eb="70">
      <t>サツエイ</t>
    </rPh>
    <rPh sb="72" eb="74">
      <t>シャシン</t>
    </rPh>
    <rPh sb="75" eb="77">
      <t>ウラメン</t>
    </rPh>
    <rPh sb="78" eb="80">
      <t>シメイ</t>
    </rPh>
    <rPh sb="81" eb="83">
      <t>キサイ</t>
    </rPh>
    <phoneticPr fontId="2"/>
  </si>
  <si>
    <t>Fコース</t>
    <phoneticPr fontId="2"/>
  </si>
  <si>
    <t>Bコース（実習のみ）</t>
    <rPh sb="5" eb="7">
      <t>ジッシュウ</t>
    </rPh>
    <phoneticPr fontId="2"/>
  </si>
  <si>
    <t>Dコース（実習のみ）</t>
    <rPh sb="5" eb="7">
      <t>ジッシュウ</t>
    </rPh>
    <phoneticPr fontId="2"/>
  </si>
  <si>
    <t>Fコース（実習のみ）</t>
    <rPh sb="5" eb="7">
      <t>ジッシュウ</t>
    </rPh>
    <phoneticPr fontId="2"/>
  </si>
  <si>
    <t>来所して申込 →１を入力
郵送・書留等 →２を入力</t>
    <rPh sb="0" eb="2">
      <t>ライショ</t>
    </rPh>
    <rPh sb="4" eb="6">
      <t>モウシコミ</t>
    </rPh>
    <rPh sb="10" eb="12">
      <t>ニュウリョク</t>
    </rPh>
    <rPh sb="13" eb="15">
      <t>ユウソウ</t>
    </rPh>
    <rPh sb="16" eb="18">
      <t>カキトメ</t>
    </rPh>
    <rPh sb="18" eb="19">
      <t>トウ</t>
    </rPh>
    <rPh sb="23" eb="25">
      <t>ニュウリョク</t>
    </rPh>
    <phoneticPr fontId="2"/>
  </si>
  <si>
    <t>複数人で同じコースを希望する場合でも、ここには「１」を入力してください。</t>
    <phoneticPr fontId="2"/>
  </si>
  <si>
    <t>A・B・C・D・E・F</t>
    <phoneticPr fontId="2"/>
  </si>
  <si>
    <t>受講票等送付先</t>
    <rPh sb="0" eb="3">
      <t>ジュコウヒョウ</t>
    </rPh>
    <rPh sb="3" eb="4">
      <t>トウ</t>
    </rPh>
    <rPh sb="4" eb="7">
      <t>ソウフサキ</t>
    </rPh>
    <phoneticPr fontId="2"/>
  </si>
  <si>
    <t>（液化石油ガス設備士免状の写しを貼付）
免状番号・取得年月日等を記載している面を貼付すること。
※縮小して貼付しないでください。</t>
    <rPh sb="1" eb="3">
      <t>エキカ</t>
    </rPh>
    <rPh sb="3" eb="5">
      <t>セキユ</t>
    </rPh>
    <rPh sb="7" eb="9">
      <t>セツビ</t>
    </rPh>
    <rPh sb="9" eb="10">
      <t>シ</t>
    </rPh>
    <rPh sb="10" eb="12">
      <t>メンジョウ</t>
    </rPh>
    <rPh sb="13" eb="14">
      <t>ウツ</t>
    </rPh>
    <rPh sb="16" eb="18">
      <t>ハリツケ</t>
    </rPh>
    <phoneticPr fontId="2"/>
  </si>
  <si>
    <t>日中連絡の取れる
電話番号</t>
    <rPh sb="0" eb="4">
      <t>ニッチュウレンラク</t>
    </rPh>
    <rPh sb="5" eb="6">
      <t>ト</t>
    </rPh>
    <rPh sb="9" eb="11">
      <t>デンワ</t>
    </rPh>
    <rPh sb="11" eb="13">
      <t>バンゴウ</t>
    </rPh>
    <phoneticPr fontId="2"/>
  </si>
  <si>
    <r>
      <rPr>
        <b/>
        <sz val="16"/>
        <rFont val="ＭＳ ゴシック"/>
        <family val="3"/>
        <charset val="128"/>
      </rPr>
      <t>受講票等
送付先名
及び住所</t>
    </r>
    <r>
      <rPr>
        <sz val="18"/>
        <rFont val="ＭＳ ゴシック"/>
        <family val="3"/>
        <charset val="128"/>
      </rPr>
      <t xml:space="preserve">
</t>
    </r>
    <r>
      <rPr>
        <sz val="16"/>
        <rFont val="ＭＳ Ｐ明朝"/>
        <family val="1"/>
        <charset val="128"/>
      </rPr>
      <t xml:space="preserve">
◎受付名簿にも
</t>
    </r>
    <r>
      <rPr>
        <sz val="16"/>
        <rFont val="ＭＳ ゴシック"/>
        <family val="3"/>
        <charset val="128"/>
      </rPr>
      <t xml:space="preserve"> </t>
    </r>
    <r>
      <rPr>
        <sz val="16"/>
        <rFont val="ＭＳ Ｐ明朝"/>
        <family val="1"/>
        <charset val="128"/>
      </rPr>
      <t>　使用します。
　</t>
    </r>
    <r>
      <rPr>
        <sz val="16"/>
        <rFont val="ＭＳ ゴシック"/>
        <family val="3"/>
        <charset val="128"/>
      </rPr>
      <t xml:space="preserve"> </t>
    </r>
    <r>
      <rPr>
        <sz val="16"/>
        <rFont val="ＭＳ Ｐ明朝"/>
        <family val="1"/>
        <charset val="128"/>
      </rPr>
      <t>必ずご記入
　</t>
    </r>
    <r>
      <rPr>
        <sz val="16"/>
        <rFont val="ＭＳ ゴシック"/>
        <family val="3"/>
        <charset val="128"/>
      </rPr>
      <t xml:space="preserve"> </t>
    </r>
    <r>
      <rPr>
        <sz val="16"/>
        <rFont val="ＭＳ Ｐ明朝"/>
        <family val="1"/>
        <charset val="128"/>
      </rPr>
      <t>ください。</t>
    </r>
    <rPh sb="0" eb="3">
      <t>ジュコウヒョウ</t>
    </rPh>
    <rPh sb="3" eb="4">
      <t>トウ</t>
    </rPh>
    <rPh sb="5" eb="7">
      <t>ソウフ</t>
    </rPh>
    <rPh sb="7" eb="8">
      <t>サキ</t>
    </rPh>
    <rPh sb="8" eb="9">
      <t>メイ</t>
    </rPh>
    <rPh sb="10" eb="11">
      <t>オヨ</t>
    </rPh>
    <rPh sb="12" eb="14">
      <t>ジュウショ</t>
    </rPh>
    <rPh sb="17" eb="19">
      <t>ウケツケ</t>
    </rPh>
    <rPh sb="19" eb="21">
      <t>メイボ</t>
    </rPh>
    <rPh sb="26" eb="28">
      <t>シヨウ</t>
    </rPh>
    <rPh sb="35" eb="36">
      <t>カナラ</t>
    </rPh>
    <rPh sb="38" eb="40">
      <t>キニュウ</t>
    </rPh>
    <phoneticPr fontId="2"/>
  </si>
  <si>
    <t>ーーーーーー</t>
    <phoneticPr fontId="2"/>
  </si>
  <si>
    <t>Aコース（座学と実習）</t>
    <phoneticPr fontId="2"/>
  </si>
  <si>
    <t>Cコース（実習のみ）</t>
    <phoneticPr fontId="2"/>
  </si>
  <si>
    <t>Eコース（実習のみ）</t>
    <phoneticPr fontId="2"/>
  </si>
  <si>
    <t>　　　10月27日（火）</t>
    <rPh sb="10" eb="11">
      <t>カ</t>
    </rPh>
    <phoneticPr fontId="2"/>
  </si>
  <si>
    <t>　　　10月28日（水）</t>
    <rPh sb="10" eb="11">
      <t>スイ</t>
    </rPh>
    <phoneticPr fontId="2"/>
  </si>
  <si>
    <t>　　　10月29日（木）</t>
    <rPh sb="10" eb="11">
      <t>モク</t>
    </rPh>
    <phoneticPr fontId="2"/>
  </si>
  <si>
    <t>　　　10月30日（金）</t>
    <rPh sb="10" eb="11">
      <t>キン</t>
    </rPh>
    <phoneticPr fontId="2"/>
  </si>
  <si>
    <t>・10月26日（月）～10月27日（火）</t>
    <rPh sb="8" eb="9">
      <t>ゲツ</t>
    </rPh>
    <rPh sb="18" eb="1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</si>
</sst>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36"/>
      <name val="HGP創英角ｺﾞｼｯｸUB"/>
      <family val="3"/>
      <charset val="128"/>
    </font>
    <font>
      <sz val="16"/>
      <name val="ＭＳ 明朝"/>
      <family val="1"/>
      <charset val="128"/>
    </font>
    <font>
      <b/>
      <sz val="24"/>
      <name val="ＭＳ 明朝"/>
      <family val="1"/>
      <charset val="128"/>
    </font>
    <font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2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20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26"/>
      <name val="ＭＳ Ｐゴシック"/>
      <family val="3"/>
      <charset val="128"/>
    </font>
    <font>
      <sz val="22"/>
      <name val="ＭＳ Ｐ明朝"/>
      <family val="1"/>
      <charset val="128"/>
    </font>
    <font>
      <sz val="17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24"/>
      <name val="ＭＳ Ｐ明朝"/>
      <family val="1"/>
      <charset val="128"/>
    </font>
    <font>
      <b/>
      <sz val="9.5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2"/>
      <name val="ＭＳ ゴシック"/>
      <family val="3"/>
      <charset val="128"/>
    </font>
    <font>
      <sz val="24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6"/>
      <name val="ＭＳ 明朝"/>
      <family val="1"/>
      <charset val="128"/>
    </font>
    <font>
      <sz val="24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8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0" xfId="0" applyFill="1" applyBorder="1" applyAlignment="1">
      <alignment vertical="center" wrapText="1"/>
    </xf>
    <xf numFmtId="0" fontId="5" fillId="3" borderId="0" xfId="0" applyFont="1" applyFill="1">
      <alignment vertical="center"/>
    </xf>
    <xf numFmtId="0" fontId="15" fillId="3" borderId="0" xfId="0" applyFont="1" applyFill="1">
      <alignment vertical="center"/>
    </xf>
    <xf numFmtId="49" fontId="15" fillId="3" borderId="0" xfId="0" applyNumberFormat="1" applyFont="1" applyFill="1">
      <alignment vertical="center"/>
    </xf>
    <xf numFmtId="0" fontId="18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0" fillId="3" borderId="3" xfId="0" applyFill="1" applyBorder="1">
      <alignment vertical="center"/>
    </xf>
    <xf numFmtId="0" fontId="12" fillId="3" borderId="0" xfId="0" applyFont="1" applyFill="1" applyBorder="1" applyAlignment="1">
      <alignment horizontal="left" vertical="top"/>
    </xf>
    <xf numFmtId="0" fontId="3" fillId="3" borderId="0" xfId="0" applyFont="1" applyFill="1" applyProtection="1">
      <alignment vertical="center"/>
    </xf>
    <xf numFmtId="0" fontId="0" fillId="3" borderId="0" xfId="0" applyFill="1" applyProtection="1">
      <alignment vertical="center"/>
    </xf>
    <xf numFmtId="0" fontId="0" fillId="3" borderId="0" xfId="0" applyFill="1" applyBorder="1" applyProtection="1">
      <alignment vertical="center"/>
    </xf>
    <xf numFmtId="0" fontId="35" fillId="3" borderId="0" xfId="0" applyFont="1" applyFill="1" applyProtection="1">
      <alignment vertical="center"/>
    </xf>
    <xf numFmtId="0" fontId="0" fillId="3" borderId="0" xfId="0" applyFont="1" applyFill="1" applyBorder="1" applyProtection="1">
      <alignment vertical="center"/>
    </xf>
    <xf numFmtId="0" fontId="6" fillId="3" borderId="0" xfId="0" applyFont="1" applyFill="1" applyAlignment="1">
      <alignment vertical="center" wrapText="1"/>
    </xf>
    <xf numFmtId="0" fontId="13" fillId="3" borderId="0" xfId="0" applyFont="1" applyFill="1">
      <alignment vertical="center"/>
    </xf>
    <xf numFmtId="0" fontId="0" fillId="3" borderId="0" xfId="0" applyFill="1" applyBorder="1" applyAlignment="1" applyProtection="1">
      <alignment vertical="center"/>
      <protection locked="0"/>
    </xf>
    <xf numFmtId="0" fontId="12" fillId="3" borderId="0" xfId="0" applyFont="1" applyFill="1" applyBorder="1" applyAlignment="1">
      <alignment vertical="top"/>
    </xf>
    <xf numFmtId="0" fontId="12" fillId="3" borderId="4" xfId="0" applyFont="1" applyFill="1" applyBorder="1" applyAlignment="1">
      <alignment vertical="top"/>
    </xf>
    <xf numFmtId="0" fontId="15" fillId="3" borderId="0" xfId="0" applyFont="1" applyFill="1" applyBorder="1" applyAlignment="1">
      <alignment horizontal="right" vertical="center"/>
    </xf>
    <xf numFmtId="0" fontId="10" fillId="3" borderId="0" xfId="0" applyFont="1" applyFill="1" applyBorder="1" applyAlignment="1" applyProtection="1">
      <alignment vertical="center"/>
      <protection locked="0"/>
    </xf>
    <xf numFmtId="0" fontId="12" fillId="3" borderId="5" xfId="0" applyFont="1" applyFill="1" applyBorder="1" applyAlignment="1">
      <alignment horizontal="left" vertical="top"/>
    </xf>
    <xf numFmtId="0" fontId="12" fillId="3" borderId="3" xfId="0" applyFont="1" applyFill="1" applyBorder="1" applyAlignment="1">
      <alignment horizontal="left" vertical="top"/>
    </xf>
    <xf numFmtId="0" fontId="0" fillId="3" borderId="6" xfId="0" applyFill="1" applyBorder="1">
      <alignment vertical="center"/>
    </xf>
    <xf numFmtId="0" fontId="15" fillId="3" borderId="0" xfId="0" applyFont="1" applyFill="1" applyBorder="1" applyAlignment="1" applyProtection="1">
      <alignment vertical="center"/>
      <protection locked="0"/>
    </xf>
    <xf numFmtId="0" fontId="0" fillId="3" borderId="0" xfId="0" applyFont="1" applyFill="1" applyProtection="1">
      <alignment vertical="center"/>
    </xf>
    <xf numFmtId="0" fontId="0" fillId="3" borderId="0" xfId="0" applyFill="1" applyAlignment="1" applyProtection="1">
      <alignment horizontal="left" vertical="center"/>
    </xf>
    <xf numFmtId="0" fontId="5" fillId="3" borderId="0" xfId="0" applyFont="1" applyFill="1" applyBorder="1" applyAlignment="1">
      <alignment horizontal="left" vertical="center" shrinkToFit="1"/>
    </xf>
    <xf numFmtId="56" fontId="0" fillId="3" borderId="0" xfId="0" applyNumberFormat="1" applyFill="1" applyProtection="1">
      <alignment vertical="center"/>
    </xf>
    <xf numFmtId="0" fontId="5" fillId="3" borderId="0" xfId="0" applyFont="1" applyFill="1" applyBorder="1" applyAlignment="1">
      <alignment vertical="distributed" wrapText="1"/>
    </xf>
    <xf numFmtId="0" fontId="5" fillId="3" borderId="0" xfId="0" applyFont="1" applyFill="1" applyBorder="1" applyAlignment="1">
      <alignment vertical="center"/>
    </xf>
    <xf numFmtId="49" fontId="15" fillId="3" borderId="0" xfId="0" applyNumberFormat="1" applyFont="1" applyFill="1" applyAlignment="1">
      <alignment vertical="center"/>
    </xf>
    <xf numFmtId="49" fontId="30" fillId="3" borderId="0" xfId="0" applyNumberFormat="1" applyFont="1" applyFill="1">
      <alignment vertical="center"/>
    </xf>
    <xf numFmtId="0" fontId="12" fillId="3" borderId="7" xfId="0" applyFont="1" applyFill="1" applyBorder="1" applyAlignment="1">
      <alignment vertical="center" shrinkToFit="1"/>
    </xf>
    <xf numFmtId="0" fontId="12" fillId="3" borderId="8" xfId="0" applyFont="1" applyFill="1" applyBorder="1" applyAlignment="1">
      <alignment vertical="center" shrinkToFit="1"/>
    </xf>
    <xf numFmtId="0" fontId="12" fillId="3" borderId="0" xfId="0" applyFont="1" applyFill="1" applyBorder="1" applyAlignment="1">
      <alignment vertical="center" shrinkToFit="1"/>
    </xf>
    <xf numFmtId="0" fontId="3" fillId="2" borderId="9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6" fillId="3" borderId="0" xfId="0" applyFont="1" applyFill="1" applyBorder="1" applyAlignment="1" applyProtection="1">
      <alignment vertical="center" wrapText="1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</xf>
    <xf numFmtId="0" fontId="36" fillId="3" borderId="13" xfId="0" applyFont="1" applyFill="1" applyBorder="1" applyAlignment="1" applyProtection="1">
      <alignment vertical="center"/>
    </xf>
    <xf numFmtId="0" fontId="36" fillId="3" borderId="13" xfId="0" applyFont="1" applyFill="1" applyBorder="1" applyProtection="1">
      <alignment vertical="center"/>
    </xf>
    <xf numFmtId="0" fontId="25" fillId="2" borderId="14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</xf>
    <xf numFmtId="0" fontId="10" fillId="2" borderId="17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vertical="center"/>
    </xf>
    <xf numFmtId="0" fontId="3" fillId="2" borderId="16" xfId="0" applyFont="1" applyFill="1" applyBorder="1" applyAlignment="1" applyProtection="1">
      <alignment vertical="center"/>
    </xf>
    <xf numFmtId="0" fontId="3" fillId="2" borderId="17" xfId="0" applyFont="1" applyFill="1" applyBorder="1" applyAlignment="1" applyProtection="1">
      <alignment vertical="center"/>
    </xf>
    <xf numFmtId="0" fontId="3" fillId="2" borderId="18" xfId="0" applyFont="1" applyFill="1" applyBorder="1" applyAlignment="1" applyProtection="1">
      <alignment vertical="center"/>
    </xf>
    <xf numFmtId="0" fontId="10" fillId="3" borderId="0" xfId="0" applyFont="1" applyFill="1" applyAlignment="1" applyProtection="1">
      <alignment vertical="center" shrinkToFit="1"/>
    </xf>
    <xf numFmtId="0" fontId="0" fillId="3" borderId="0" xfId="0" applyFill="1" applyAlignment="1" applyProtection="1">
      <alignment vertical="center"/>
    </xf>
    <xf numFmtId="0" fontId="21" fillId="2" borderId="14" xfId="0" applyFont="1" applyFill="1" applyBorder="1" applyAlignment="1" applyProtection="1">
      <alignment horizontal="center" vertical="center" wrapText="1"/>
    </xf>
    <xf numFmtId="0" fontId="10" fillId="3" borderId="19" xfId="0" applyFont="1" applyFill="1" applyBorder="1" applyAlignment="1" applyProtection="1">
      <alignment vertical="center" shrinkToFit="1"/>
    </xf>
    <xf numFmtId="0" fontId="0" fillId="3" borderId="19" xfId="0" applyFill="1" applyBorder="1" applyProtection="1">
      <alignment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5" fontId="13" fillId="2" borderId="26" xfId="0" applyNumberFormat="1" applyFont="1" applyFill="1" applyBorder="1" applyAlignment="1" applyProtection="1">
      <alignment horizontal="center" vertical="center"/>
    </xf>
    <xf numFmtId="5" fontId="13" fillId="2" borderId="27" xfId="0" applyNumberFormat="1" applyFont="1" applyFill="1" applyBorder="1" applyAlignment="1" applyProtection="1">
      <alignment horizontal="center" vertical="center"/>
    </xf>
    <xf numFmtId="0" fontId="34" fillId="2" borderId="20" xfId="0" applyFont="1" applyFill="1" applyBorder="1" applyAlignment="1" applyProtection="1">
      <alignment horizontal="center" vertical="top" textRotation="255" shrinkToFit="1"/>
    </xf>
    <xf numFmtId="0" fontId="34" fillId="2" borderId="21" xfId="0" applyFont="1" applyFill="1" applyBorder="1" applyAlignment="1" applyProtection="1">
      <alignment horizontal="center" vertical="top" textRotation="255" shrinkToFit="1"/>
    </xf>
    <xf numFmtId="0" fontId="34" fillId="2" borderId="22" xfId="0" applyFont="1" applyFill="1" applyBorder="1" applyAlignment="1" applyProtection="1">
      <alignment horizontal="center" vertical="top" textRotation="255" shrinkToFit="1"/>
    </xf>
    <xf numFmtId="0" fontId="21" fillId="2" borderId="11" xfId="0" applyFont="1" applyFill="1" applyBorder="1" applyAlignment="1" applyProtection="1">
      <alignment horizontal="center" vertical="center" wrapText="1"/>
    </xf>
    <xf numFmtId="0" fontId="21" fillId="2" borderId="1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Fill="1" applyBorder="1" applyAlignment="1" applyProtection="1">
      <alignment horizontal="center" vertical="center" shrinkToFit="1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25" xfId="0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3" fillId="0" borderId="36" xfId="0" applyFont="1" applyFill="1" applyBorder="1" applyAlignment="1" applyProtection="1">
      <alignment horizontal="center" vertical="center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 wrapText="1" shrinkToFit="1"/>
      <protection locked="0"/>
    </xf>
    <xf numFmtId="0" fontId="3" fillId="0" borderId="13" xfId="0" applyFont="1" applyFill="1" applyBorder="1" applyAlignment="1" applyProtection="1">
      <alignment horizontal="center" vertical="center" wrapText="1" shrinkToFit="1"/>
      <protection locked="0"/>
    </xf>
    <xf numFmtId="49" fontId="3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35" fillId="3" borderId="0" xfId="0" applyFont="1" applyFill="1" applyAlignment="1" applyProtection="1">
      <alignment horizontal="left" vertical="center"/>
    </xf>
    <xf numFmtId="0" fontId="23" fillId="2" borderId="28" xfId="0" applyFont="1" applyFill="1" applyBorder="1" applyAlignment="1" applyProtection="1">
      <alignment horizontal="center" vertical="center" wrapText="1"/>
    </xf>
    <xf numFmtId="5" fontId="13" fillId="2" borderId="29" xfId="0" applyNumberFormat="1" applyFont="1" applyFill="1" applyBorder="1" applyAlignment="1" applyProtection="1">
      <alignment horizontal="center" vertical="center" shrinkToFit="1"/>
    </xf>
    <xf numFmtId="5" fontId="13" fillId="2" borderId="30" xfId="0" applyNumberFormat="1" applyFont="1" applyFill="1" applyBorder="1" applyAlignment="1" applyProtection="1">
      <alignment horizontal="center" vertical="center" shrinkToFit="1"/>
    </xf>
    <xf numFmtId="5" fontId="13" fillId="2" borderId="31" xfId="0" applyNumberFormat="1" applyFont="1" applyFill="1" applyBorder="1" applyAlignment="1" applyProtection="1">
      <alignment horizontal="center" vertical="center" shrinkToFit="1"/>
    </xf>
    <xf numFmtId="5" fontId="13" fillId="2" borderId="32" xfId="0" applyNumberFormat="1" applyFont="1" applyFill="1" applyBorder="1" applyAlignment="1" applyProtection="1">
      <alignment horizontal="center" vertical="center" shrinkToFit="1"/>
    </xf>
    <xf numFmtId="0" fontId="23" fillId="2" borderId="33" xfId="0" applyFont="1" applyFill="1" applyBorder="1" applyAlignment="1" applyProtection="1">
      <alignment horizontal="center" vertical="center" wrapText="1"/>
    </xf>
    <xf numFmtId="0" fontId="34" fillId="2" borderId="20" xfId="0" applyFont="1" applyFill="1" applyBorder="1" applyAlignment="1" applyProtection="1">
      <alignment horizontal="center" vertical="center" textRotation="255" shrinkToFit="1"/>
    </xf>
    <xf numFmtId="0" fontId="34" fillId="2" borderId="21" xfId="0" applyFont="1" applyFill="1" applyBorder="1" applyAlignment="1" applyProtection="1">
      <alignment horizontal="center" vertical="center" textRotation="255" shrinkToFit="1"/>
    </xf>
    <xf numFmtId="0" fontId="34" fillId="2" borderId="22" xfId="0" applyFont="1" applyFill="1" applyBorder="1" applyAlignment="1" applyProtection="1">
      <alignment horizontal="center" vertical="center" textRotation="255" shrinkToFit="1"/>
    </xf>
    <xf numFmtId="0" fontId="25" fillId="2" borderId="23" xfId="0" applyFont="1" applyFill="1" applyBorder="1" applyAlignment="1" applyProtection="1">
      <alignment horizontal="center" vertical="center" wrapText="1"/>
    </xf>
    <xf numFmtId="0" fontId="25" fillId="2" borderId="24" xfId="0" applyFont="1" applyFill="1" applyBorder="1" applyAlignment="1" applyProtection="1">
      <alignment horizontal="center" vertical="center" wrapText="1"/>
    </xf>
    <xf numFmtId="0" fontId="29" fillId="2" borderId="11" xfId="0" applyFont="1" applyFill="1" applyBorder="1" applyAlignment="1" applyProtection="1">
      <alignment horizontal="center" vertical="center" wrapText="1"/>
    </xf>
    <xf numFmtId="0" fontId="29" fillId="2" borderId="14" xfId="0" applyFont="1" applyFill="1" applyBorder="1" applyAlignment="1" applyProtection="1">
      <alignment horizontal="center" vertical="center" wrapText="1"/>
    </xf>
    <xf numFmtId="0" fontId="29" fillId="2" borderId="10" xfId="0" applyFont="1" applyFill="1" applyBorder="1" applyAlignment="1" applyProtection="1">
      <alignment horizontal="center" vertical="center" wrapText="1"/>
    </xf>
    <xf numFmtId="0" fontId="29" fillId="2" borderId="13" xfId="0" applyFont="1" applyFill="1" applyBorder="1" applyAlignment="1" applyProtection="1">
      <alignment horizontal="center" vertical="center" wrapText="1"/>
    </xf>
    <xf numFmtId="0" fontId="29" fillId="2" borderId="12" xfId="0" applyFont="1" applyFill="1" applyBorder="1" applyAlignment="1" applyProtection="1">
      <alignment horizontal="center" vertical="center" wrapText="1"/>
    </xf>
    <xf numFmtId="0" fontId="29" fillId="2" borderId="25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10" fillId="0" borderId="25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8" fillId="3" borderId="26" xfId="0" applyFont="1" applyFill="1" applyBorder="1" applyAlignment="1">
      <alignment horizontal="center" vertical="center"/>
    </xf>
    <xf numFmtId="0" fontId="28" fillId="3" borderId="37" xfId="0" applyFont="1" applyFill="1" applyBorder="1" applyAlignment="1">
      <alignment horizontal="center" vertical="center"/>
    </xf>
    <xf numFmtId="0" fontId="28" fillId="3" borderId="38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39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 shrinkToFit="1"/>
    </xf>
    <xf numFmtId="0" fontId="12" fillId="3" borderId="38" xfId="0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shrinkToFit="1"/>
    </xf>
    <xf numFmtId="0" fontId="12" fillId="3" borderId="39" xfId="0" applyFont="1" applyFill="1" applyBorder="1" applyAlignment="1">
      <alignment horizontal="center" vertical="center" shrinkToFit="1"/>
    </xf>
    <xf numFmtId="0" fontId="16" fillId="3" borderId="3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 shrinkToFit="1"/>
    </xf>
    <xf numFmtId="0" fontId="17" fillId="3" borderId="37" xfId="0" applyFont="1" applyFill="1" applyBorder="1" applyAlignment="1">
      <alignment horizontal="center" vertical="center" shrinkToFit="1"/>
    </xf>
    <xf numFmtId="0" fontId="17" fillId="3" borderId="7" xfId="0" applyFont="1" applyFill="1" applyBorder="1" applyAlignment="1">
      <alignment horizontal="center" vertical="center" shrinkToFit="1"/>
    </xf>
    <xf numFmtId="0" fontId="17" fillId="3" borderId="8" xfId="0" applyFont="1" applyFill="1" applyBorder="1" applyAlignment="1">
      <alignment horizontal="center" vertical="center" shrinkToFit="1"/>
    </xf>
    <xf numFmtId="0" fontId="32" fillId="3" borderId="37" xfId="0" applyNumberFormat="1" applyFont="1" applyFill="1" applyBorder="1" applyAlignment="1">
      <alignment horizontal="center" vertical="center"/>
    </xf>
    <xf numFmtId="0" fontId="32" fillId="3" borderId="8" xfId="0" applyNumberFormat="1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 wrapText="1"/>
    </xf>
    <xf numFmtId="0" fontId="27" fillId="3" borderId="26" xfId="0" applyFont="1" applyFill="1" applyBorder="1" applyAlignment="1">
      <alignment horizontal="center" vertical="center"/>
    </xf>
    <xf numFmtId="0" fontId="27" fillId="3" borderId="37" xfId="0" applyFont="1" applyFill="1" applyBorder="1" applyAlignment="1">
      <alignment horizontal="center" vertical="center"/>
    </xf>
    <xf numFmtId="0" fontId="27" fillId="3" borderId="38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47" xfId="0" applyFont="1" applyFill="1" applyBorder="1" applyAlignment="1">
      <alignment horizontal="left" vertical="center"/>
    </xf>
    <xf numFmtId="0" fontId="24" fillId="3" borderId="26" xfId="0" applyFont="1" applyFill="1" applyBorder="1" applyAlignment="1">
      <alignment horizontal="center" vertical="center" shrinkToFit="1"/>
    </xf>
    <xf numFmtId="0" fontId="24" fillId="3" borderId="38" xfId="0" applyFont="1" applyFill="1" applyBorder="1" applyAlignment="1">
      <alignment horizontal="center" vertical="center" shrinkToFit="1"/>
    </xf>
    <xf numFmtId="38" fontId="24" fillId="3" borderId="53" xfId="1" applyFont="1" applyFill="1" applyBorder="1" applyAlignment="1">
      <alignment horizontal="right" vertical="center" shrinkToFit="1"/>
    </xf>
    <xf numFmtId="38" fontId="24" fillId="3" borderId="54" xfId="1" applyFont="1" applyFill="1" applyBorder="1" applyAlignment="1">
      <alignment horizontal="right" vertical="center" shrinkToFit="1"/>
    </xf>
    <xf numFmtId="38" fontId="24" fillId="3" borderId="16" xfId="1" applyFont="1" applyFill="1" applyBorder="1" applyAlignment="1">
      <alignment horizontal="right" vertical="center" shrinkToFit="1"/>
    </xf>
    <xf numFmtId="0" fontId="5" fillId="3" borderId="0" xfId="0" applyFont="1" applyFill="1" applyBorder="1" applyAlignment="1">
      <alignment vertical="center"/>
    </xf>
    <xf numFmtId="0" fontId="20" fillId="3" borderId="10" xfId="0" applyFont="1" applyFill="1" applyBorder="1" applyAlignment="1">
      <alignment horizontal="distributed" vertical="center" shrinkToFit="1"/>
    </xf>
    <xf numFmtId="0" fontId="24" fillId="3" borderId="53" xfId="0" applyFont="1" applyFill="1" applyBorder="1" applyAlignment="1">
      <alignment horizontal="center" vertical="center" shrinkToFit="1"/>
    </xf>
    <xf numFmtId="0" fontId="24" fillId="3" borderId="16" xfId="0" applyFont="1" applyFill="1" applyBorder="1" applyAlignment="1">
      <alignment horizontal="center" vertical="center" shrinkToFit="1"/>
    </xf>
    <xf numFmtId="0" fontId="24" fillId="3" borderId="43" xfId="0" applyFont="1" applyFill="1" applyBorder="1" applyAlignment="1">
      <alignment horizontal="center" vertical="center" shrinkToFit="1"/>
    </xf>
    <xf numFmtId="0" fontId="24" fillId="3" borderId="8" xfId="0" applyFont="1" applyFill="1" applyBorder="1" applyAlignment="1">
      <alignment horizontal="center" vertical="center" shrinkToFit="1"/>
    </xf>
    <xf numFmtId="0" fontId="20" fillId="3" borderId="10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shrinkToFit="1"/>
    </xf>
    <xf numFmtId="0" fontId="12" fillId="3" borderId="41" xfId="0" applyFont="1" applyFill="1" applyBorder="1" applyAlignment="1">
      <alignment horizontal="center" vertical="center" shrinkToFit="1"/>
    </xf>
    <xf numFmtId="0" fontId="14" fillId="3" borderId="44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shrinkToFit="1"/>
    </xf>
    <xf numFmtId="0" fontId="24" fillId="3" borderId="51" xfId="0" applyFont="1" applyFill="1" applyBorder="1" applyAlignment="1">
      <alignment horizontal="center" vertical="center" shrinkToFit="1"/>
    </xf>
    <xf numFmtId="0" fontId="24" fillId="3" borderId="52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38" xfId="0" applyFont="1" applyFill="1" applyBorder="1" applyAlignment="1">
      <alignment horizontal="center" vertical="center" shrinkToFit="1"/>
    </xf>
    <xf numFmtId="38" fontId="8" fillId="3" borderId="53" xfId="1" applyFont="1" applyFill="1" applyBorder="1" applyAlignment="1">
      <alignment horizontal="center" vertical="center" shrinkToFit="1"/>
    </xf>
    <xf numFmtId="38" fontId="8" fillId="3" borderId="54" xfId="1" applyFont="1" applyFill="1" applyBorder="1" applyAlignment="1">
      <alignment horizontal="center" vertical="center" shrinkToFit="1"/>
    </xf>
    <xf numFmtId="38" fontId="8" fillId="3" borderId="16" xfId="1" applyFont="1" applyFill="1" applyBorder="1" applyAlignment="1">
      <alignment horizontal="center" vertical="center" shrinkToFit="1"/>
    </xf>
    <xf numFmtId="0" fontId="24" fillId="3" borderId="55" xfId="0" applyFont="1" applyFill="1" applyBorder="1" applyAlignment="1">
      <alignment horizontal="center" vertical="center" shrinkToFit="1"/>
    </xf>
    <xf numFmtId="0" fontId="24" fillId="3" borderId="56" xfId="0" applyFont="1" applyFill="1" applyBorder="1" applyAlignment="1">
      <alignment horizontal="center" vertical="center" shrinkToFit="1"/>
    </xf>
    <xf numFmtId="38" fontId="24" fillId="3" borderId="55" xfId="1" applyFont="1" applyFill="1" applyBorder="1" applyAlignment="1">
      <alignment horizontal="right" vertical="center" shrinkToFit="1"/>
    </xf>
    <xf numFmtId="38" fontId="24" fillId="3" borderId="57" xfId="1" applyFont="1" applyFill="1" applyBorder="1" applyAlignment="1">
      <alignment horizontal="right" vertical="center" shrinkToFit="1"/>
    </xf>
    <xf numFmtId="38" fontId="24" fillId="3" borderId="56" xfId="1" applyFont="1" applyFill="1" applyBorder="1" applyAlignment="1">
      <alignment horizontal="right" vertical="center" shrinkToFit="1"/>
    </xf>
    <xf numFmtId="0" fontId="24" fillId="3" borderId="58" xfId="0" applyFont="1" applyFill="1" applyBorder="1" applyAlignment="1">
      <alignment horizontal="center" vertical="center" shrinkToFit="1"/>
    </xf>
    <xf numFmtId="0" fontId="24" fillId="3" borderId="59" xfId="0" applyFont="1" applyFill="1" applyBorder="1" applyAlignment="1">
      <alignment horizontal="center" vertical="center" shrinkToFit="1"/>
    </xf>
    <xf numFmtId="38" fontId="24" fillId="3" borderId="7" xfId="1" applyFont="1" applyFill="1" applyBorder="1" applyAlignment="1">
      <alignment horizontal="right" vertical="center" shrinkToFit="1"/>
    </xf>
    <xf numFmtId="38" fontId="24" fillId="3" borderId="8" xfId="1" applyFont="1" applyFill="1" applyBorder="1" applyAlignment="1">
      <alignment horizontal="right" vertical="center" shrinkToFit="1"/>
    </xf>
    <xf numFmtId="38" fontId="24" fillId="3" borderId="39" xfId="1" applyFont="1" applyFill="1" applyBorder="1" applyAlignment="1">
      <alignment horizontal="right" vertical="center" shrinkToFit="1"/>
    </xf>
    <xf numFmtId="0" fontId="20" fillId="3" borderId="60" xfId="0" applyFont="1" applyFill="1" applyBorder="1" applyAlignment="1">
      <alignment horizontal="distributed" vertical="center" shrinkToFit="1"/>
    </xf>
    <xf numFmtId="0" fontId="31" fillId="3" borderId="0" xfId="0" applyFont="1" applyFill="1" applyBorder="1" applyAlignment="1">
      <alignment vertical="center"/>
    </xf>
    <xf numFmtId="49" fontId="4" fillId="3" borderId="0" xfId="0" applyNumberFormat="1" applyFont="1" applyFill="1" applyAlignment="1">
      <alignment horizontal="center" vertical="top"/>
    </xf>
    <xf numFmtId="0" fontId="7" fillId="3" borderId="4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shrinkToFit="1"/>
    </xf>
    <xf numFmtId="0" fontId="24" fillId="3" borderId="46" xfId="0" applyFont="1" applyFill="1" applyBorder="1" applyAlignment="1">
      <alignment horizontal="center" vertical="center" shrinkToFit="1"/>
    </xf>
    <xf numFmtId="0" fontId="24" fillId="3" borderId="4" xfId="0" applyFont="1" applyFill="1" applyBorder="1" applyAlignment="1">
      <alignment horizontal="center" vertical="center" shrinkToFit="1"/>
    </xf>
    <xf numFmtId="0" fontId="24" fillId="3" borderId="47" xfId="0" applyFont="1" applyFill="1" applyBorder="1" applyAlignment="1">
      <alignment horizontal="center" vertical="center" shrinkToFit="1"/>
    </xf>
    <xf numFmtId="0" fontId="12" fillId="3" borderId="26" xfId="0" applyFont="1" applyFill="1" applyBorder="1" applyAlignment="1">
      <alignment horizontal="center" vertical="center" shrinkToFit="1"/>
    </xf>
    <xf numFmtId="0" fontId="12" fillId="3" borderId="48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49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 applyProtection="1">
      <alignment horizontal="center" vertical="center"/>
      <protection locked="0"/>
    </xf>
    <xf numFmtId="0" fontId="13" fillId="3" borderId="26" xfId="0" applyFont="1" applyFill="1" applyBorder="1" applyAlignment="1">
      <alignment horizontal="center" vertical="center" textRotation="255"/>
    </xf>
    <xf numFmtId="0" fontId="13" fillId="3" borderId="38" xfId="0" applyFont="1" applyFill="1" applyBorder="1" applyAlignment="1">
      <alignment horizontal="center" vertical="center" textRotation="255"/>
    </xf>
    <xf numFmtId="0" fontId="13" fillId="3" borderId="40" xfId="0" applyFont="1" applyFill="1" applyBorder="1" applyAlignment="1">
      <alignment horizontal="center" vertical="center" textRotation="255"/>
    </xf>
    <xf numFmtId="0" fontId="13" fillId="3" borderId="41" xfId="0" applyFont="1" applyFill="1" applyBorder="1" applyAlignment="1">
      <alignment horizontal="center" vertical="center" textRotation="255"/>
    </xf>
    <xf numFmtId="0" fontId="13" fillId="3" borderId="7" xfId="0" applyFont="1" applyFill="1" applyBorder="1" applyAlignment="1">
      <alignment horizontal="center" vertical="center" textRotation="255"/>
    </xf>
    <xf numFmtId="0" fontId="13" fillId="3" borderId="39" xfId="0" applyFont="1" applyFill="1" applyBorder="1" applyAlignment="1">
      <alignment horizontal="center" vertical="center" textRotation="255"/>
    </xf>
    <xf numFmtId="0" fontId="22" fillId="3" borderId="26" xfId="0" applyFont="1" applyFill="1" applyBorder="1" applyAlignment="1">
      <alignment horizontal="center" vertical="center" shrinkToFit="1"/>
    </xf>
    <xf numFmtId="0" fontId="22" fillId="3" borderId="37" xfId="0" applyFont="1" applyFill="1" applyBorder="1" applyAlignment="1">
      <alignment horizontal="center" vertical="center" shrinkToFit="1"/>
    </xf>
    <xf numFmtId="0" fontId="22" fillId="3" borderId="7" xfId="0" applyFont="1" applyFill="1" applyBorder="1" applyAlignment="1">
      <alignment horizontal="center" vertical="center" shrinkToFit="1"/>
    </xf>
    <xf numFmtId="0" fontId="22" fillId="3" borderId="8" xfId="0" applyFont="1" applyFill="1" applyBorder="1" applyAlignment="1">
      <alignment horizontal="center" vertical="center" shrinkToFit="1"/>
    </xf>
    <xf numFmtId="0" fontId="12" fillId="3" borderId="37" xfId="0" applyFont="1" applyFill="1" applyBorder="1" applyAlignment="1">
      <alignment horizontal="left" vertical="center"/>
    </xf>
    <xf numFmtId="0" fontId="12" fillId="3" borderId="38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39" xfId="0" applyFont="1" applyFill="1" applyBorder="1" applyAlignment="1">
      <alignment horizontal="left" vertical="center"/>
    </xf>
    <xf numFmtId="0" fontId="13" fillId="3" borderId="26" xfId="0" applyFont="1" applyFill="1" applyBorder="1" applyAlignment="1" applyProtection="1">
      <alignment horizontal="center" vertical="center"/>
      <protection locked="0"/>
    </xf>
    <xf numFmtId="0" fontId="13" fillId="3" borderId="37" xfId="0" applyFont="1" applyFill="1" applyBorder="1" applyAlignment="1" applyProtection="1">
      <alignment horizontal="center" vertical="center"/>
      <protection locked="0"/>
    </xf>
    <xf numFmtId="0" fontId="13" fillId="3" borderId="38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13" fillId="3" borderId="39" xfId="0" applyFont="1" applyFill="1" applyBorder="1" applyAlignment="1" applyProtection="1">
      <alignment horizontal="center" vertical="center"/>
      <protection locked="0"/>
    </xf>
    <xf numFmtId="0" fontId="20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6" fillId="3" borderId="0" xfId="0" applyFont="1" applyFill="1" applyBorder="1" applyAlignment="1">
      <alignment horizontal="left" vertical="center" shrinkToFit="1"/>
    </xf>
    <xf numFmtId="0" fontId="16" fillId="3" borderId="41" xfId="0" applyFont="1" applyFill="1" applyBorder="1" applyAlignment="1">
      <alignment horizontal="left" vertical="center" shrinkToFit="1"/>
    </xf>
    <xf numFmtId="0" fontId="16" fillId="3" borderId="0" xfId="0" applyFont="1" applyFill="1" applyBorder="1" applyAlignment="1">
      <alignment horizontal="left" vertical="center" indent="1" shrinkToFit="1"/>
    </xf>
    <xf numFmtId="0" fontId="16" fillId="3" borderId="41" xfId="0" applyFont="1" applyFill="1" applyBorder="1" applyAlignment="1">
      <alignment horizontal="left" vertical="center" indent="1" shrinkToFi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distributed" vertical="center" shrinkToFi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/>
    </xf>
    <xf numFmtId="0" fontId="22" fillId="3" borderId="37" xfId="0" applyFont="1" applyFill="1" applyBorder="1" applyAlignment="1">
      <alignment horizontal="center" vertical="center"/>
    </xf>
    <xf numFmtId="0" fontId="22" fillId="3" borderId="38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39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/>
    </xf>
    <xf numFmtId="0" fontId="13" fillId="3" borderId="4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shrinkToFit="1"/>
    </xf>
    <xf numFmtId="0" fontId="9" fillId="3" borderId="44" xfId="0" applyFont="1" applyFill="1" applyBorder="1" applyAlignment="1">
      <alignment horizontal="center" vertical="center" shrinkToFit="1"/>
    </xf>
    <xf numFmtId="0" fontId="9" fillId="3" borderId="40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4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39" xfId="0" applyFont="1" applyFill="1" applyBorder="1" applyAlignment="1">
      <alignment horizontal="center" vertical="center" shrinkToFit="1"/>
    </xf>
    <xf numFmtId="0" fontId="14" fillId="3" borderId="43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26" fillId="3" borderId="37" xfId="0" applyFont="1" applyFill="1" applyBorder="1" applyAlignment="1">
      <alignment horizontal="center"/>
    </xf>
    <xf numFmtId="0" fontId="8" fillId="3" borderId="4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distributed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78441</xdr:colOff>
      <xdr:row>28</xdr:row>
      <xdr:rowOff>100853</xdr:rowOff>
    </xdr:from>
    <xdr:to>
      <xdr:col>20</xdr:col>
      <xdr:colOff>57707</xdr:colOff>
      <xdr:row>31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947FC3C-A644-49C9-B557-193A9AAC2623}"/>
            </a:ext>
          </a:extLst>
        </xdr:cNvPr>
        <xdr:cNvSpPr txBox="1"/>
      </xdr:nvSpPr>
      <xdr:spPr>
        <a:xfrm>
          <a:off x="7709647" y="10925735"/>
          <a:ext cx="5055531" cy="1344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</a:rPr>
            <a:t>２名以上の申し込みで、まとめて決済を行う場合は、</a:t>
          </a:r>
          <a:endParaRPr kumimoji="1" lang="en-US" altLang="ja-JP" sz="1600" b="1">
            <a:solidFill>
              <a:srgbClr val="FF0000"/>
            </a:solidFill>
          </a:endParaRPr>
        </a:p>
        <a:p>
          <a:pPr>
            <a:lnSpc>
              <a:spcPts val="1900"/>
            </a:lnSpc>
          </a:pPr>
          <a:r>
            <a:rPr kumimoji="1" lang="ja-JP" altLang="en-US" sz="1600" b="1">
              <a:solidFill>
                <a:srgbClr val="FF0000"/>
              </a:solidFill>
            </a:rPr>
            <a:t>代表の方のみ「合計数」を入力してください。</a:t>
          </a:r>
        </a:p>
      </xdr:txBody>
    </xdr:sp>
    <xdr:clientData/>
  </xdr:twoCellAnchor>
  <xdr:twoCellAnchor>
    <xdr:from>
      <xdr:col>7</xdr:col>
      <xdr:colOff>11205</xdr:colOff>
      <xdr:row>27</xdr:row>
      <xdr:rowOff>11205</xdr:rowOff>
    </xdr:from>
    <xdr:to>
      <xdr:col>7</xdr:col>
      <xdr:colOff>268940</xdr:colOff>
      <xdr:row>31</xdr:row>
      <xdr:rowOff>470646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4E1311C8-2B91-4FED-83A5-F992B74CC722}"/>
            </a:ext>
          </a:extLst>
        </xdr:cNvPr>
        <xdr:cNvSpPr/>
      </xdr:nvSpPr>
      <xdr:spPr>
        <a:xfrm>
          <a:off x="7351058" y="10354234"/>
          <a:ext cx="257735" cy="2386853"/>
        </a:xfrm>
        <a:prstGeom prst="rightBrace">
          <a:avLst>
            <a:gd name="adj1" fmla="val 30392"/>
            <a:gd name="adj2" fmla="val 5048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39898</xdr:colOff>
      <xdr:row>3</xdr:row>
      <xdr:rowOff>0</xdr:rowOff>
    </xdr:from>
    <xdr:ext cx="18531" cy="156518"/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9FFB9BFA-BAF1-4053-8FF5-46D62886788D}"/>
            </a:ext>
          </a:extLst>
        </xdr:cNvPr>
        <xdr:cNvSpPr txBox="1">
          <a:spLocks noChangeArrowheads="1"/>
        </xdr:cNvSpPr>
      </xdr:nvSpPr>
      <xdr:spPr bwMode="auto">
        <a:xfrm>
          <a:off x="10396171" y="987136"/>
          <a:ext cx="18531" cy="156518"/>
        </a:xfrm>
        <a:prstGeom prst="rect">
          <a:avLst/>
        </a:prstGeom>
        <a:noFill/>
        <a:ln>
          <a:noFill/>
        </a:ln>
      </xdr:spPr>
      <xdr:txBody>
        <a:bodyPr wrap="none" lIns="18288" tIns="0" rIns="0" bIns="0" anchor="t" upright="1">
          <a:spAutoFit/>
        </a:bodyPr>
        <a:lstStyle/>
        <a:p>
          <a:pPr algn="ctr" rtl="0">
            <a:defRPr sz="1000"/>
          </a:pPr>
          <a:endParaRPr lang="ja-JP" altLang="en-US"/>
        </a:p>
      </xdr:txBody>
    </xdr:sp>
    <xdr:clientData/>
  </xdr:oneCellAnchor>
  <xdr:oneCellAnchor>
    <xdr:from>
      <xdr:col>26</xdr:col>
      <xdr:colOff>39898</xdr:colOff>
      <xdr:row>3</xdr:row>
      <xdr:rowOff>0</xdr:rowOff>
    </xdr:from>
    <xdr:ext cx="18531" cy="156518"/>
    <xdr:sp macro="" textlink="">
      <xdr:nvSpPr>
        <xdr:cNvPr id="2" name="Text Box 15">
          <a:extLst>
            <a:ext uri="{FF2B5EF4-FFF2-40B4-BE49-F238E27FC236}">
              <a16:creationId xmlns:a16="http://schemas.microsoft.com/office/drawing/2014/main" id="{9C4052F4-8DF3-4648-9553-93DB6ED99968}"/>
            </a:ext>
          </a:extLst>
        </xdr:cNvPr>
        <xdr:cNvSpPr txBox="1">
          <a:spLocks noChangeArrowheads="1"/>
        </xdr:cNvSpPr>
      </xdr:nvSpPr>
      <xdr:spPr bwMode="auto">
        <a:xfrm>
          <a:off x="10396171" y="987136"/>
          <a:ext cx="18531" cy="156518"/>
        </a:xfrm>
        <a:prstGeom prst="rect">
          <a:avLst/>
        </a:prstGeom>
        <a:noFill/>
        <a:ln>
          <a:noFill/>
        </a:ln>
      </xdr:spPr>
      <xdr:txBody>
        <a:bodyPr wrap="none" lIns="18288" tIns="0" rIns="0" bIns="0" anchor="t" upright="1">
          <a:spAutoFit/>
        </a:bodyPr>
        <a:lstStyle/>
        <a:p>
          <a:pPr algn="ctr" rtl="0">
            <a:defRPr sz="1000"/>
          </a:pPr>
          <a:endParaRPr lang="ja-JP" altLang="en-US"/>
        </a:p>
      </xdr:txBody>
    </xdr:sp>
    <xdr:clientData/>
  </xdr:oneCellAnchor>
  <xdr:oneCellAnchor>
    <xdr:from>
      <xdr:col>19</xdr:col>
      <xdr:colOff>17323</xdr:colOff>
      <xdr:row>0</xdr:row>
      <xdr:rowOff>51955</xdr:rowOff>
    </xdr:from>
    <xdr:ext cx="4738348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F7F84EC-27B4-46DB-A671-3ADA78A515FE}"/>
            </a:ext>
          </a:extLst>
        </xdr:cNvPr>
        <xdr:cNvSpPr txBox="1"/>
      </xdr:nvSpPr>
      <xdr:spPr>
        <a:xfrm>
          <a:off x="7585368" y="51955"/>
          <a:ext cx="4738348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/>
            <a:t>(</a:t>
          </a:r>
          <a:r>
            <a:rPr kumimoji="1" lang="ja-JP" altLang="en-US" sz="1600"/>
            <a:t>この用紙は必要に応じてコピーして使用してください</a:t>
          </a:r>
          <a:r>
            <a:rPr kumimoji="1" lang="en-US" altLang="ja-JP" sz="1600"/>
            <a:t>)</a:t>
          </a:r>
          <a:endParaRPr kumimoji="1" lang="ja-JP" altLang="en-US" sz="1600"/>
        </a:p>
      </xdr:txBody>
    </xdr:sp>
    <xdr:clientData/>
  </xdr:oneCellAnchor>
  <xdr:oneCellAnchor>
    <xdr:from>
      <xdr:col>26</xdr:col>
      <xdr:colOff>39898</xdr:colOff>
      <xdr:row>5</xdr:row>
      <xdr:rowOff>0</xdr:rowOff>
    </xdr:from>
    <xdr:ext cx="18531" cy="156518"/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A7A46518-D354-4FF5-8C5B-C5FC9AC6BB49}"/>
            </a:ext>
          </a:extLst>
        </xdr:cNvPr>
        <xdr:cNvSpPr txBox="1">
          <a:spLocks noChangeArrowheads="1"/>
        </xdr:cNvSpPr>
      </xdr:nvSpPr>
      <xdr:spPr bwMode="auto">
        <a:xfrm>
          <a:off x="10396171" y="1645227"/>
          <a:ext cx="18531" cy="156518"/>
        </a:xfrm>
        <a:prstGeom prst="rect">
          <a:avLst/>
        </a:prstGeom>
        <a:noFill/>
        <a:ln>
          <a:noFill/>
        </a:ln>
      </xdr:spPr>
      <xdr:txBody>
        <a:bodyPr wrap="none" lIns="18288" tIns="0" rIns="0" bIns="0" anchor="t" upright="1">
          <a:spAutoFit/>
        </a:bodyPr>
        <a:lstStyle/>
        <a:p>
          <a:pPr algn="ctr" rtl="0">
            <a:defRPr sz="1000"/>
          </a:pPr>
          <a:endParaRPr lang="ja-JP" altLang="en-US"/>
        </a:p>
      </xdr:txBody>
    </xdr:sp>
    <xdr:clientData/>
  </xdr:oneCellAnchor>
  <xdr:oneCellAnchor>
    <xdr:from>
      <xdr:col>26</xdr:col>
      <xdr:colOff>39898</xdr:colOff>
      <xdr:row>5</xdr:row>
      <xdr:rowOff>0</xdr:rowOff>
    </xdr:from>
    <xdr:ext cx="18531" cy="156518"/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F648E230-249C-4277-A574-17E6DAEF2E88}"/>
            </a:ext>
          </a:extLst>
        </xdr:cNvPr>
        <xdr:cNvSpPr txBox="1">
          <a:spLocks noChangeArrowheads="1"/>
        </xdr:cNvSpPr>
      </xdr:nvSpPr>
      <xdr:spPr bwMode="auto">
        <a:xfrm>
          <a:off x="10396171" y="1645227"/>
          <a:ext cx="18531" cy="156518"/>
        </a:xfrm>
        <a:prstGeom prst="rect">
          <a:avLst/>
        </a:prstGeom>
        <a:noFill/>
        <a:ln>
          <a:noFill/>
        </a:ln>
      </xdr:spPr>
      <xdr:txBody>
        <a:bodyPr wrap="none" lIns="18288" tIns="0" rIns="0" bIns="0" anchor="t" upright="1">
          <a:spAutoFit/>
        </a:bodyPr>
        <a:lstStyle/>
        <a:p>
          <a:pPr algn="ctr" rtl="0">
            <a:defRPr sz="1000"/>
          </a:pPr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M38"/>
  <sheetViews>
    <sheetView tabSelected="1" zoomScale="85" zoomScaleNormal="85" workbookViewId="0"/>
  </sheetViews>
  <sheetFormatPr defaultColWidth="3.75" defaultRowHeight="11.25" customHeight="1" x14ac:dyDescent="0.15"/>
  <cols>
    <col min="1" max="1" width="3.75" style="14" customWidth="1"/>
    <col min="2" max="2" width="6.625" style="62" customWidth="1"/>
    <col min="3" max="3" width="26" style="13" customWidth="1"/>
    <col min="4" max="4" width="10" style="14" customWidth="1"/>
    <col min="5" max="5" width="9.375" style="14" customWidth="1"/>
    <col min="6" max="6" width="13" style="14" customWidth="1"/>
    <col min="7" max="7" width="27.5" style="14" customWidth="1"/>
    <col min="8" max="9" width="3.75" style="14"/>
    <col min="10" max="10" width="36" style="14" customWidth="1"/>
    <col min="11" max="11" width="22.625" style="14" hidden="1" customWidth="1"/>
    <col min="12" max="12" width="34.375" style="14" hidden="1" customWidth="1"/>
    <col min="13" max="13" width="11.125" style="14" hidden="1" customWidth="1"/>
    <col min="14" max="16384" width="3.75" style="14"/>
  </cols>
  <sheetData>
    <row r="2" spans="2:13" ht="11.25" customHeight="1" thickBot="1" x14ac:dyDescent="0.2"/>
    <row r="3" spans="2:13" ht="33.75" customHeight="1" x14ac:dyDescent="0.15">
      <c r="B3" s="98" t="s">
        <v>65</v>
      </c>
      <c r="C3" s="51" t="s">
        <v>66</v>
      </c>
      <c r="D3" s="44"/>
      <c r="E3" s="103" t="str">
        <f>IF(K3=0,K15,IF(K4=1,K16,IF(K5=1,K17,INDEX(K8:L13,K7,1)&amp;INDEX(K8:L13,K7,2))))</f>
        <v>申し込むコースに「１」を入力してください。</v>
      </c>
      <c r="F3" s="104"/>
      <c r="K3" s="30">
        <f>IF(SUM(D3:D8)&gt;0,1,0)</f>
        <v>0</v>
      </c>
      <c r="L3" s="14" t="s">
        <v>68</v>
      </c>
    </row>
    <row r="4" spans="2:13" ht="33.75" customHeight="1" x14ac:dyDescent="0.15">
      <c r="B4" s="99"/>
      <c r="C4" s="52" t="s">
        <v>67</v>
      </c>
      <c r="D4" s="45"/>
      <c r="E4" s="105"/>
      <c r="F4" s="106"/>
      <c r="K4" s="30">
        <f>IF(COUNTIF(D3:D8,"&lt;&gt;")&lt;2,0,1)</f>
        <v>0</v>
      </c>
      <c r="L4" s="14" t="s">
        <v>69</v>
      </c>
    </row>
    <row r="5" spans="2:13" ht="33.75" customHeight="1" x14ac:dyDescent="0.15">
      <c r="B5" s="99"/>
      <c r="C5" s="52" t="s">
        <v>100</v>
      </c>
      <c r="D5" s="45"/>
      <c r="E5" s="105"/>
      <c r="F5" s="106"/>
      <c r="K5" s="30">
        <f>IF(COUNTIF(D3:D8,1)&gt;0,0,1)</f>
        <v>1</v>
      </c>
      <c r="L5" s="14" t="s">
        <v>71</v>
      </c>
    </row>
    <row r="6" spans="2:13" ht="33.75" customHeight="1" x14ac:dyDescent="0.15">
      <c r="B6" s="99"/>
      <c r="C6" s="52" t="s">
        <v>70</v>
      </c>
      <c r="D6" s="45"/>
      <c r="E6" s="105"/>
      <c r="F6" s="106"/>
      <c r="K6" s="30">
        <f>IF(K4+K5=0,0,1)</f>
        <v>1</v>
      </c>
      <c r="L6" s="14" t="s">
        <v>72</v>
      </c>
    </row>
    <row r="7" spans="2:13" ht="33.75" customHeight="1" thickBot="1" x14ac:dyDescent="0.2">
      <c r="B7" s="99"/>
      <c r="C7" s="52" t="s">
        <v>101</v>
      </c>
      <c r="D7" s="45"/>
      <c r="E7" s="105"/>
      <c r="F7" s="106"/>
      <c r="K7" s="14">
        <f>D3+D4*2+D5*3+D6*4+D7*5+D8*6</f>
        <v>0</v>
      </c>
      <c r="L7" s="14" t="s">
        <v>78</v>
      </c>
    </row>
    <row r="8" spans="2:13" ht="33.75" hidden="1" customHeight="1" thickBot="1" x14ac:dyDescent="0.2">
      <c r="B8" s="100"/>
      <c r="C8" s="53" t="s">
        <v>107</v>
      </c>
      <c r="D8" s="46"/>
      <c r="E8" s="107"/>
      <c r="F8" s="108"/>
      <c r="K8" s="14" t="s">
        <v>119</v>
      </c>
      <c r="L8" s="32" t="s">
        <v>126</v>
      </c>
    </row>
    <row r="9" spans="2:13" ht="12" customHeight="1" thickBot="1" x14ac:dyDescent="0.2">
      <c r="B9" s="65"/>
      <c r="C9" s="66"/>
      <c r="D9" s="66"/>
      <c r="E9" s="66"/>
      <c r="F9" s="66"/>
      <c r="K9" s="14" t="s">
        <v>108</v>
      </c>
      <c r="L9" s="32" t="s">
        <v>122</v>
      </c>
    </row>
    <row r="10" spans="2:13" ht="33.75" customHeight="1" x14ac:dyDescent="0.15">
      <c r="B10" s="98" t="s">
        <v>58</v>
      </c>
      <c r="C10" s="54" t="s">
        <v>33</v>
      </c>
      <c r="D10" s="78"/>
      <c r="E10" s="78"/>
      <c r="F10" s="79"/>
      <c r="K10" s="14" t="s">
        <v>120</v>
      </c>
      <c r="L10" s="32" t="s">
        <v>123</v>
      </c>
      <c r="M10" s="14" t="s">
        <v>73</v>
      </c>
    </row>
    <row r="11" spans="2:13" ht="33.75" customHeight="1" x14ac:dyDescent="0.15">
      <c r="B11" s="99"/>
      <c r="C11" s="55" t="s">
        <v>41</v>
      </c>
      <c r="D11" s="86"/>
      <c r="E11" s="86"/>
      <c r="F11" s="87"/>
      <c r="K11" s="14" t="s">
        <v>109</v>
      </c>
      <c r="L11" s="32" t="s">
        <v>124</v>
      </c>
      <c r="M11" s="14" t="s">
        <v>73</v>
      </c>
    </row>
    <row r="12" spans="2:13" ht="33.75" customHeight="1" x14ac:dyDescent="0.15">
      <c r="B12" s="99"/>
      <c r="C12" s="56" t="s">
        <v>33</v>
      </c>
      <c r="D12" s="67"/>
      <c r="E12" s="67"/>
      <c r="F12" s="68"/>
      <c r="K12" s="14" t="s">
        <v>121</v>
      </c>
      <c r="L12" s="32" t="s">
        <v>125</v>
      </c>
      <c r="M12" s="14" t="s">
        <v>73</v>
      </c>
    </row>
    <row r="13" spans="2:13" ht="33.75" customHeight="1" thickBot="1" x14ac:dyDescent="0.2">
      <c r="B13" s="100"/>
      <c r="C13" s="57" t="s">
        <v>42</v>
      </c>
      <c r="D13" s="109"/>
      <c r="E13" s="109"/>
      <c r="F13" s="110"/>
      <c r="K13" s="14" t="s">
        <v>110</v>
      </c>
      <c r="L13" s="32" t="s">
        <v>118</v>
      </c>
      <c r="M13" s="14" t="s">
        <v>73</v>
      </c>
    </row>
    <row r="14" spans="2:13" ht="12" customHeight="1" thickBot="1" x14ac:dyDescent="0.2">
      <c r="C14" s="14"/>
      <c r="K14" s="14">
        <f>IF(K6=1,0,IF(D5=1,1,2))</f>
        <v>0</v>
      </c>
      <c r="L14" s="14" t="s">
        <v>75</v>
      </c>
      <c r="M14" s="14" t="s">
        <v>74</v>
      </c>
    </row>
    <row r="15" spans="2:13" ht="33.75" customHeight="1" x14ac:dyDescent="0.15">
      <c r="B15" s="98" t="s">
        <v>1</v>
      </c>
      <c r="C15" s="51" t="s">
        <v>10</v>
      </c>
      <c r="D15" s="42"/>
      <c r="E15" s="101" t="s">
        <v>102</v>
      </c>
      <c r="F15" s="102"/>
      <c r="G15" s="50" t="s">
        <v>60</v>
      </c>
      <c r="K15" s="14" t="s">
        <v>76</v>
      </c>
      <c r="M15" s="14" t="s">
        <v>73</v>
      </c>
    </row>
    <row r="16" spans="2:13" ht="33.75" customHeight="1" x14ac:dyDescent="0.15">
      <c r="B16" s="99"/>
      <c r="C16" s="52" t="s">
        <v>2</v>
      </c>
      <c r="D16" s="82"/>
      <c r="E16" s="82"/>
      <c r="F16" s="82"/>
      <c r="G16" s="80" t="str">
        <f>IF(K21=0,K23,K22)</f>
        <v>年号を入力してください</v>
      </c>
      <c r="K16" s="14" t="s">
        <v>77</v>
      </c>
    </row>
    <row r="17" spans="2:12" ht="33.75" customHeight="1" x14ac:dyDescent="0.15">
      <c r="B17" s="99"/>
      <c r="C17" s="52" t="s">
        <v>11</v>
      </c>
      <c r="D17" s="82"/>
      <c r="E17" s="82"/>
      <c r="F17" s="82"/>
      <c r="G17" s="80"/>
      <c r="K17" s="14" t="s">
        <v>112</v>
      </c>
    </row>
    <row r="18" spans="2:12" ht="33.75" customHeight="1" thickBot="1" x14ac:dyDescent="0.2">
      <c r="B18" s="100"/>
      <c r="C18" s="53" t="s">
        <v>12</v>
      </c>
      <c r="D18" s="112"/>
      <c r="E18" s="112"/>
      <c r="F18" s="112"/>
      <c r="G18" s="81"/>
    </row>
    <row r="19" spans="2:12" ht="12" customHeight="1" thickBot="1" x14ac:dyDescent="0.2">
      <c r="C19" s="14"/>
    </row>
    <row r="20" spans="2:12" ht="33.75" customHeight="1" x14ac:dyDescent="0.15">
      <c r="B20" s="98" t="s">
        <v>114</v>
      </c>
      <c r="C20" s="58" t="s">
        <v>36</v>
      </c>
      <c r="D20" s="111"/>
      <c r="E20" s="111"/>
      <c r="F20" s="111"/>
      <c r="G20" s="64" t="s">
        <v>34</v>
      </c>
      <c r="K20" s="14">
        <f>IF(D15="s","昭和",IF(D15="h","平成",0))</f>
        <v>0</v>
      </c>
      <c r="L20" s="14" t="s">
        <v>59</v>
      </c>
    </row>
    <row r="21" spans="2:12" ht="33.75" customHeight="1" x14ac:dyDescent="0.15">
      <c r="B21" s="99"/>
      <c r="C21" s="59" t="s">
        <v>38</v>
      </c>
      <c r="D21" s="82"/>
      <c r="E21" s="82"/>
      <c r="F21" s="82"/>
      <c r="G21" s="48" t="s">
        <v>103</v>
      </c>
      <c r="H21" s="43"/>
      <c r="I21" s="43"/>
      <c r="K21" s="14" t="str">
        <f>IF(K20=0,"年号",IF(D16="","年",IF(D17="","月",IF(D18="","日",0))))</f>
        <v>年号</v>
      </c>
    </row>
    <row r="22" spans="2:12" ht="33.75" customHeight="1" x14ac:dyDescent="0.15">
      <c r="B22" s="99"/>
      <c r="C22" s="59" t="s">
        <v>37</v>
      </c>
      <c r="D22" s="88"/>
      <c r="E22" s="88"/>
      <c r="F22" s="88"/>
      <c r="G22" s="89"/>
      <c r="H22" s="15"/>
      <c r="I22" s="15"/>
      <c r="K22" s="14" t="str">
        <f>K21&amp;"を入力してください"</f>
        <v>年号を入力してください</v>
      </c>
    </row>
    <row r="23" spans="2:12" ht="33.75" customHeight="1" x14ac:dyDescent="0.15">
      <c r="B23" s="99"/>
      <c r="C23" s="59" t="s">
        <v>39</v>
      </c>
      <c r="D23" s="76"/>
      <c r="E23" s="76"/>
      <c r="F23" s="76"/>
      <c r="G23" s="77"/>
      <c r="K23" s="14" t="str">
        <f>K20&amp;D16&amp;"年"&amp;D17&amp;"月"&amp;D18&amp;"日"</f>
        <v>0年月日</v>
      </c>
    </row>
    <row r="24" spans="2:12" ht="33.75" customHeight="1" x14ac:dyDescent="0.15">
      <c r="B24" s="99"/>
      <c r="C24" s="59" t="s">
        <v>16</v>
      </c>
      <c r="D24" s="90"/>
      <c r="E24" s="90"/>
      <c r="F24" s="90"/>
      <c r="G24" s="49" t="s">
        <v>45</v>
      </c>
      <c r="H24" s="29"/>
      <c r="I24" s="29"/>
    </row>
    <row r="25" spans="2:12" ht="33.75" customHeight="1" thickBot="1" x14ac:dyDescent="0.2">
      <c r="B25" s="100"/>
      <c r="C25" s="60" t="s">
        <v>35</v>
      </c>
      <c r="D25" s="83"/>
      <c r="E25" s="84"/>
      <c r="F25" s="84"/>
      <c r="G25" s="85"/>
    </row>
    <row r="26" spans="2:12" ht="12" customHeight="1" thickBot="1" x14ac:dyDescent="0.2">
      <c r="C26" s="63"/>
    </row>
    <row r="27" spans="2:12" ht="38.25" customHeight="1" x14ac:dyDescent="0.15">
      <c r="B27" s="71" t="s">
        <v>57</v>
      </c>
      <c r="C27" s="58" t="s">
        <v>40</v>
      </c>
      <c r="D27" s="42"/>
      <c r="E27" s="74" t="s">
        <v>111</v>
      </c>
      <c r="F27" s="74"/>
      <c r="G27" s="75"/>
      <c r="K27" s="17"/>
    </row>
    <row r="28" spans="2:12" ht="38.25" customHeight="1" x14ac:dyDescent="0.15">
      <c r="B28" s="72"/>
      <c r="C28" s="59" t="s">
        <v>6</v>
      </c>
      <c r="D28" s="41"/>
      <c r="E28" s="47" t="s">
        <v>13</v>
      </c>
      <c r="F28" s="69" t="str">
        <f>IF(D28="","",D28*IF(K7=1,42500,37900))</f>
        <v/>
      </c>
      <c r="G28" s="70"/>
      <c r="L28" s="14" t="s">
        <v>81</v>
      </c>
    </row>
    <row r="29" spans="2:12" ht="38.25" customHeight="1" x14ac:dyDescent="0.15">
      <c r="B29" s="72"/>
      <c r="C29" s="59" t="s">
        <v>56</v>
      </c>
      <c r="D29" s="41"/>
      <c r="E29" s="47" t="s">
        <v>14</v>
      </c>
      <c r="F29" s="69" t="str">
        <f>IF(D29="","",D29*1850)</f>
        <v/>
      </c>
      <c r="G29" s="70"/>
      <c r="K29" s="14">
        <f>IF(D27&lt;1,0,IF(D27&gt;4,0,1))</f>
        <v>0</v>
      </c>
      <c r="L29" s="14" t="s">
        <v>48</v>
      </c>
    </row>
    <row r="30" spans="2:12" ht="38.25" customHeight="1" x14ac:dyDescent="0.15">
      <c r="B30" s="72"/>
      <c r="C30" s="59" t="s">
        <v>79</v>
      </c>
      <c r="D30" s="41"/>
      <c r="E30" s="47" t="s">
        <v>14</v>
      </c>
      <c r="F30" s="69" t="str">
        <f>IF(D30="","",D30*1000)</f>
        <v/>
      </c>
      <c r="G30" s="70"/>
      <c r="K30" s="17">
        <f>IF(D29=0,0,IF(D29&lt;21,700,"協会に確認して下さい"))</f>
        <v>0</v>
      </c>
      <c r="L30" s="14" t="s">
        <v>49</v>
      </c>
    </row>
    <row r="31" spans="2:12" ht="38.25" customHeight="1" x14ac:dyDescent="0.15">
      <c r="B31" s="72"/>
      <c r="C31" s="59" t="s">
        <v>80</v>
      </c>
      <c r="D31" s="41"/>
      <c r="E31" s="47" t="s">
        <v>14</v>
      </c>
      <c r="F31" s="69" t="str">
        <f>IF(D31="","",D31*1000)</f>
        <v/>
      </c>
      <c r="G31" s="70"/>
      <c r="K31" s="17">
        <f>IF(D27=2,1,IF(D27=4,1,0))</f>
        <v>0</v>
      </c>
      <c r="L31" s="14" t="s">
        <v>50</v>
      </c>
    </row>
    <row r="32" spans="2:12" ht="38.25" customHeight="1" thickBot="1" x14ac:dyDescent="0.2">
      <c r="B32" s="72"/>
      <c r="C32" s="61" t="s">
        <v>15</v>
      </c>
      <c r="D32" s="92" t="s">
        <v>43</v>
      </c>
      <c r="E32" s="92"/>
      <c r="F32" s="93" t="str">
        <f>IF(K29=0,"申込方法を選択してください",IF(K31=0,"",IF(K30=0,"",K30)))</f>
        <v>申込方法を選択してください</v>
      </c>
      <c r="G32" s="94"/>
      <c r="L32" s="14" t="s">
        <v>51</v>
      </c>
    </row>
    <row r="33" spans="2:8" ht="38.25" customHeight="1" thickTop="1" thickBot="1" x14ac:dyDescent="0.2">
      <c r="B33" s="73"/>
      <c r="C33" s="40" t="s">
        <v>46</v>
      </c>
      <c r="D33" s="97" t="s">
        <v>47</v>
      </c>
      <c r="E33" s="97"/>
      <c r="F33" s="95" t="str">
        <f>IF(K6=0,IF(K29=0,"申込方法を選択してください",SUM(F28:F32)),L28)</f>
        <v>希望コースを選んでください。</v>
      </c>
      <c r="G33" s="96"/>
    </row>
    <row r="34" spans="2:8" ht="11.25" customHeight="1" x14ac:dyDescent="0.15">
      <c r="C34" s="14"/>
      <c r="D34" s="16"/>
      <c r="E34" s="16"/>
    </row>
    <row r="35" spans="2:8" ht="11.25" customHeight="1" x14ac:dyDescent="0.15">
      <c r="C35" s="14"/>
      <c r="D35" s="13"/>
      <c r="E35" s="13"/>
    </row>
    <row r="36" spans="2:8" ht="11.25" customHeight="1" x14ac:dyDescent="0.15">
      <c r="C36" s="91" t="s">
        <v>44</v>
      </c>
      <c r="D36" s="91"/>
      <c r="E36" s="91"/>
      <c r="F36" s="91"/>
      <c r="G36" s="91"/>
      <c r="H36" s="91"/>
    </row>
    <row r="37" spans="2:8" ht="11.25" customHeight="1" x14ac:dyDescent="0.15">
      <c r="C37" s="91"/>
      <c r="D37" s="91"/>
      <c r="E37" s="91"/>
      <c r="F37" s="91"/>
      <c r="G37" s="91"/>
      <c r="H37" s="91"/>
    </row>
    <row r="38" spans="2:8" ht="11.25" customHeight="1" x14ac:dyDescent="0.15">
      <c r="C38" s="91"/>
      <c r="D38" s="91"/>
      <c r="E38" s="91"/>
      <c r="F38" s="91"/>
      <c r="G38" s="91"/>
      <c r="H38" s="91"/>
    </row>
  </sheetData>
  <sheetProtection sheet="1"/>
  <mergeCells count="31">
    <mergeCell ref="E3:F8"/>
    <mergeCell ref="D13:F13"/>
    <mergeCell ref="D20:F20"/>
    <mergeCell ref="D18:F18"/>
    <mergeCell ref="C36:H38"/>
    <mergeCell ref="D32:E32"/>
    <mergeCell ref="F32:G32"/>
    <mergeCell ref="F33:G33"/>
    <mergeCell ref="D33:E33"/>
    <mergeCell ref="B3:B8"/>
    <mergeCell ref="E15:F15"/>
    <mergeCell ref="D16:F16"/>
    <mergeCell ref="B15:B18"/>
    <mergeCell ref="B20:B25"/>
    <mergeCell ref="D10:F10"/>
    <mergeCell ref="G16:G18"/>
    <mergeCell ref="D17:F17"/>
    <mergeCell ref="D25:G25"/>
    <mergeCell ref="D11:F11"/>
    <mergeCell ref="F28:G28"/>
    <mergeCell ref="D21:F21"/>
    <mergeCell ref="D22:G22"/>
    <mergeCell ref="D24:F24"/>
    <mergeCell ref="D12:F12"/>
    <mergeCell ref="F30:G30"/>
    <mergeCell ref="F31:G31"/>
    <mergeCell ref="B27:B33"/>
    <mergeCell ref="E27:G27"/>
    <mergeCell ref="D23:G23"/>
    <mergeCell ref="F29:G29"/>
    <mergeCell ref="B10:B13"/>
  </mergeCells>
  <phoneticPr fontId="2"/>
  <dataValidations count="3">
    <dataValidation imeMode="halfKatakana" allowBlank="1" showInputMessage="1" showErrorMessage="1" sqref="D10 D12"/>
    <dataValidation imeMode="off" allowBlank="1" showInputMessage="1" showErrorMessage="1" sqref="D15:D18 D24 D21 D27:D31"/>
    <dataValidation imeMode="hiragana" allowBlank="1" showInputMessage="1" showErrorMessage="1" sqref="D13 D11 D25 D22:D23"/>
  </dataValidation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W50"/>
  <sheetViews>
    <sheetView view="pageBreakPreview" zoomScale="55" zoomScaleNormal="55" zoomScaleSheetLayoutView="55" workbookViewId="0">
      <selection activeCell="F4" sqref="F4:X5"/>
    </sheetView>
  </sheetViews>
  <sheetFormatPr defaultColWidth="5.125" defaultRowHeight="25.5" customHeight="1" x14ac:dyDescent="0.15"/>
  <cols>
    <col min="1" max="50" width="5.125" style="1" customWidth="1"/>
    <col min="51" max="16384" width="5.125" style="1"/>
  </cols>
  <sheetData>
    <row r="1" spans="1:49" ht="25.5" customHeight="1" x14ac:dyDescent="0.15">
      <c r="A1" s="201" t="s">
        <v>62</v>
      </c>
      <c r="B1" s="201"/>
      <c r="C1" s="201"/>
      <c r="D1" s="217" t="s">
        <v>63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Z1" s="2"/>
      <c r="AA1" s="205" t="s">
        <v>64</v>
      </c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</row>
    <row r="2" spans="1:49" ht="25.5" customHeight="1" x14ac:dyDescent="0.15">
      <c r="A2" s="201"/>
      <c r="B2" s="201"/>
      <c r="C2" s="201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18"/>
      <c r="X2" s="18"/>
      <c r="Z2" s="2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</row>
    <row r="3" spans="1:49" ht="25.5" customHeight="1" x14ac:dyDescent="0.15">
      <c r="B3" s="18"/>
      <c r="C3" s="18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18"/>
      <c r="X3" s="18"/>
      <c r="Y3" s="11"/>
      <c r="Z3" s="4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</row>
    <row r="4" spans="1:49" ht="25.5" customHeight="1" x14ac:dyDescent="0.15">
      <c r="A4" s="19"/>
      <c r="B4" s="275" t="s">
        <v>86</v>
      </c>
      <c r="C4" s="276"/>
      <c r="D4" s="276"/>
      <c r="E4" s="277"/>
      <c r="F4" s="281" t="str">
        <f>入力ﾌｫｰﾑ!E3</f>
        <v>申し込むコースに「１」を入力してください。</v>
      </c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3"/>
      <c r="Y4" s="11"/>
      <c r="Z4" s="3"/>
      <c r="AA4" s="169" t="s">
        <v>97</v>
      </c>
      <c r="AB4" s="170"/>
      <c r="AC4" s="170"/>
      <c r="AD4" s="171"/>
      <c r="AE4" s="287" t="s">
        <v>113</v>
      </c>
      <c r="AF4" s="288"/>
      <c r="AG4" s="288"/>
      <c r="AH4" s="288"/>
      <c r="AI4" s="288"/>
      <c r="AJ4" s="289"/>
      <c r="AL4" s="39"/>
      <c r="AM4" s="165" t="s">
        <v>104</v>
      </c>
      <c r="AN4" s="165"/>
      <c r="AO4" s="165"/>
      <c r="AP4" s="165"/>
      <c r="AQ4" s="165"/>
      <c r="AR4" s="165"/>
      <c r="AS4" s="165"/>
      <c r="AT4" s="165"/>
      <c r="AU4" s="165"/>
      <c r="AV4" s="165"/>
      <c r="AW4" s="166"/>
    </row>
    <row r="5" spans="1:49" ht="25.5" customHeight="1" x14ac:dyDescent="0.15">
      <c r="B5" s="278"/>
      <c r="C5" s="279"/>
      <c r="D5" s="279"/>
      <c r="E5" s="280"/>
      <c r="F5" s="284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6"/>
      <c r="Y5" s="11"/>
      <c r="Z5" s="3"/>
      <c r="AA5" s="172"/>
      <c r="AB5" s="173"/>
      <c r="AC5" s="173"/>
      <c r="AD5" s="174"/>
      <c r="AE5" s="290"/>
      <c r="AF5" s="126"/>
      <c r="AG5" s="126"/>
      <c r="AH5" s="126"/>
      <c r="AI5" s="126"/>
      <c r="AJ5" s="291"/>
      <c r="AK5" s="37"/>
      <c r="AL5" s="38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2"/>
    </row>
    <row r="6" spans="1:49" ht="25.5" customHeight="1" x14ac:dyDescent="0.15">
      <c r="B6" s="175" t="s">
        <v>22</v>
      </c>
      <c r="C6" s="176"/>
      <c r="D6" s="176"/>
      <c r="E6" s="177"/>
      <c r="F6" s="181" t="str">
        <f>IF(入力ﾌｫｰﾑ!D10="","？？？",入力ﾌｫｰﾑ!D10&amp;"  "&amp;入力ﾌｫｰﾑ!D12)</f>
        <v>？？？</v>
      </c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53"/>
      <c r="Y6" s="11"/>
      <c r="Z6" s="3"/>
      <c r="AA6" s="175" t="s">
        <v>9</v>
      </c>
      <c r="AB6" s="176"/>
      <c r="AC6" s="176"/>
      <c r="AD6" s="177"/>
      <c r="AE6" s="113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5"/>
    </row>
    <row r="7" spans="1:49" ht="25.5" customHeight="1" x14ac:dyDescent="0.15">
      <c r="B7" s="218"/>
      <c r="C7" s="219"/>
      <c r="D7" s="219"/>
      <c r="E7" s="220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3"/>
      <c r="Y7" s="11"/>
      <c r="Z7" s="3"/>
      <c r="AA7" s="172"/>
      <c r="AB7" s="173"/>
      <c r="AC7" s="173"/>
      <c r="AD7" s="174"/>
      <c r="AE7" s="116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8"/>
    </row>
    <row r="8" spans="1:49" ht="25.5" customHeight="1" x14ac:dyDescent="0.15">
      <c r="B8" s="311" t="s">
        <v>0</v>
      </c>
      <c r="C8" s="312"/>
      <c r="D8" s="312"/>
      <c r="E8" s="313"/>
      <c r="F8" s="302" t="str">
        <f>IF(入力ﾌｫｰﾑ!D11="","？？？",入力ﾌｫｰﾑ!D11&amp;"  "&amp;入力ﾌｫｰﾑ!D13)</f>
        <v>？？？</v>
      </c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4"/>
      <c r="Y8" s="11"/>
      <c r="Z8" s="3"/>
      <c r="AA8" s="175" t="s">
        <v>96</v>
      </c>
      <c r="AB8" s="176"/>
      <c r="AC8" s="176"/>
      <c r="AD8" s="177"/>
      <c r="AE8" s="213" t="s">
        <v>98</v>
      </c>
      <c r="AF8" s="119"/>
      <c r="AG8" s="119"/>
      <c r="AH8" s="119"/>
      <c r="AI8" s="119"/>
      <c r="AJ8" s="119"/>
      <c r="AK8" s="119"/>
      <c r="AL8" s="119"/>
      <c r="AM8" s="214"/>
      <c r="AN8" s="119" t="s">
        <v>99</v>
      </c>
      <c r="AO8" s="119"/>
      <c r="AP8" s="119"/>
      <c r="AQ8" s="119"/>
      <c r="AR8" s="119"/>
      <c r="AS8" s="119"/>
      <c r="AT8" s="119"/>
      <c r="AU8" s="119"/>
      <c r="AV8" s="119"/>
      <c r="AW8" s="120"/>
    </row>
    <row r="9" spans="1:49" ht="25.5" customHeight="1" x14ac:dyDescent="0.15">
      <c r="B9" s="311"/>
      <c r="C9" s="312"/>
      <c r="D9" s="312"/>
      <c r="E9" s="313"/>
      <c r="F9" s="302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4"/>
      <c r="Y9" s="11"/>
      <c r="Z9" s="3"/>
      <c r="AA9" s="202"/>
      <c r="AB9" s="203"/>
      <c r="AC9" s="203"/>
      <c r="AD9" s="204"/>
      <c r="AE9" s="215"/>
      <c r="AF9" s="121"/>
      <c r="AG9" s="121"/>
      <c r="AH9" s="121"/>
      <c r="AI9" s="121"/>
      <c r="AJ9" s="121"/>
      <c r="AK9" s="121"/>
      <c r="AL9" s="121"/>
      <c r="AM9" s="216"/>
      <c r="AN9" s="121"/>
      <c r="AO9" s="121"/>
      <c r="AP9" s="121"/>
      <c r="AQ9" s="121"/>
      <c r="AR9" s="121"/>
      <c r="AS9" s="121"/>
      <c r="AT9" s="121"/>
      <c r="AU9" s="121"/>
      <c r="AV9" s="121"/>
      <c r="AW9" s="122"/>
    </row>
    <row r="10" spans="1:49" ht="25.5" customHeight="1" x14ac:dyDescent="0.15">
      <c r="B10" s="314"/>
      <c r="C10" s="315"/>
      <c r="D10" s="315"/>
      <c r="E10" s="316"/>
      <c r="F10" s="305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7"/>
      <c r="Y10" s="11"/>
      <c r="Z10" s="3"/>
      <c r="AA10" s="175" t="s">
        <v>22</v>
      </c>
      <c r="AB10" s="176"/>
      <c r="AC10" s="176"/>
      <c r="AD10" s="177"/>
      <c r="AE10" s="152" t="str">
        <f>IF(F6="","",F6)</f>
        <v>？？？</v>
      </c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53"/>
    </row>
    <row r="11" spans="1:49" ht="25.5" customHeight="1" x14ac:dyDescent="0.15">
      <c r="B11" s="144" t="s">
        <v>1</v>
      </c>
      <c r="C11" s="145"/>
      <c r="D11" s="145"/>
      <c r="E11" s="146"/>
      <c r="F11" s="127" t="str">
        <f>IF(入力ﾌｫｰﾑ!D15="s","昭和",IF(入力ﾌｫｰﾑ!D15="h","平成","年号？"))</f>
        <v>年号？</v>
      </c>
      <c r="G11" s="128"/>
      <c r="H11" s="128"/>
      <c r="I11" s="128"/>
      <c r="J11" s="128"/>
      <c r="K11" s="128"/>
      <c r="L11" s="131" t="str">
        <f>IF(入力ﾌｫｰﾑ!D16="","？",入力ﾌｫｰﾑ!D16)</f>
        <v>？</v>
      </c>
      <c r="M11" s="131"/>
      <c r="N11" s="133" t="s">
        <v>2</v>
      </c>
      <c r="O11" s="133"/>
      <c r="P11" s="131" t="str">
        <f>IF(入力ﾌｫｰﾑ!D17="","？",入力ﾌｫｰﾑ!D17)</f>
        <v>？</v>
      </c>
      <c r="Q11" s="131"/>
      <c r="R11" s="133" t="s">
        <v>4</v>
      </c>
      <c r="S11" s="133"/>
      <c r="T11" s="131" t="str">
        <f>IF(入力ﾌｫｰﾑ!D18="","？",入力ﾌｫｰﾑ!D18)</f>
        <v>？</v>
      </c>
      <c r="U11" s="131"/>
      <c r="V11" s="133" t="s">
        <v>3</v>
      </c>
      <c r="W11" s="133"/>
      <c r="X11" s="178"/>
      <c r="Y11" s="11"/>
      <c r="Z11" s="3"/>
      <c r="AA11" s="202"/>
      <c r="AB11" s="203"/>
      <c r="AC11" s="203"/>
      <c r="AD11" s="204"/>
      <c r="AE11" s="210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2"/>
    </row>
    <row r="12" spans="1:49" ht="25.5" customHeight="1" x14ac:dyDescent="0.15">
      <c r="B12" s="147"/>
      <c r="C12" s="148"/>
      <c r="D12" s="148"/>
      <c r="E12" s="149"/>
      <c r="F12" s="129"/>
      <c r="G12" s="130"/>
      <c r="H12" s="130"/>
      <c r="I12" s="130"/>
      <c r="J12" s="130"/>
      <c r="K12" s="130"/>
      <c r="L12" s="132"/>
      <c r="M12" s="132"/>
      <c r="N12" s="134"/>
      <c r="O12" s="134"/>
      <c r="P12" s="132"/>
      <c r="Q12" s="132"/>
      <c r="R12" s="134"/>
      <c r="S12" s="134"/>
      <c r="T12" s="132"/>
      <c r="U12" s="132"/>
      <c r="V12" s="134"/>
      <c r="W12" s="134"/>
      <c r="X12" s="179"/>
      <c r="Y12" s="11"/>
      <c r="Z12" s="3"/>
      <c r="AA12" s="292" t="s">
        <v>0</v>
      </c>
      <c r="AB12" s="268"/>
      <c r="AC12" s="268"/>
      <c r="AD12" s="293"/>
      <c r="AE12" s="299" t="str">
        <f>IF(F8="","",F8)</f>
        <v>？？？</v>
      </c>
      <c r="AF12" s="300"/>
      <c r="AG12" s="300"/>
      <c r="AH12" s="300"/>
      <c r="AI12" s="300"/>
      <c r="AJ12" s="300"/>
      <c r="AK12" s="300"/>
      <c r="AL12" s="300"/>
      <c r="AM12" s="300"/>
      <c r="AN12" s="300"/>
      <c r="AO12" s="300"/>
      <c r="AP12" s="300"/>
      <c r="AQ12" s="300"/>
      <c r="AR12" s="300"/>
      <c r="AS12" s="300"/>
      <c r="AT12" s="300"/>
      <c r="AU12" s="300"/>
      <c r="AV12" s="300"/>
      <c r="AW12" s="301"/>
    </row>
    <row r="13" spans="1:49" ht="25.5" customHeight="1" x14ac:dyDescent="0.25">
      <c r="B13" s="135" t="s">
        <v>117</v>
      </c>
      <c r="C13" s="136"/>
      <c r="D13" s="136"/>
      <c r="E13" s="137"/>
      <c r="F13" s="310" t="s">
        <v>23</v>
      </c>
      <c r="G13" s="310"/>
      <c r="H13" s="209" t="str">
        <f>IF(入力ﾌｫｰﾑ!D21="","　　  　 -",入力ﾌｫｰﾑ!D21)</f>
        <v>　　  　 -</v>
      </c>
      <c r="I13" s="209"/>
      <c r="J13" s="209"/>
      <c r="K13" s="209"/>
      <c r="L13" s="209"/>
      <c r="M13" s="209"/>
      <c r="N13" s="209"/>
      <c r="O13" s="207" t="str">
        <f>IF(入力ﾌｫｰﾑ!D20=1,"( 会社 )",IF(入力ﾌｫｰﾑ!D20=2,"( 個人 )","送付先？？？"))</f>
        <v>送付先？？？</v>
      </c>
      <c r="P13" s="207"/>
      <c r="Q13" s="207"/>
      <c r="R13" s="207"/>
      <c r="S13" s="207"/>
      <c r="T13" s="207"/>
      <c r="U13" s="207"/>
      <c r="V13" s="207"/>
      <c r="W13" s="207"/>
      <c r="X13" s="208"/>
      <c r="Y13" s="11"/>
      <c r="Z13" s="4"/>
      <c r="AA13" s="294"/>
      <c r="AB13" s="295"/>
      <c r="AC13" s="295"/>
      <c r="AD13" s="296"/>
      <c r="AE13" s="302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4"/>
    </row>
    <row r="14" spans="1:49" ht="25.5" customHeight="1" x14ac:dyDescent="0.15">
      <c r="B14" s="138"/>
      <c r="C14" s="139"/>
      <c r="D14" s="139"/>
      <c r="E14" s="140"/>
      <c r="F14" s="263" t="str">
        <f>IF(入力ﾌｫｰﾑ!D22="","　　住所？？？",入力ﾌｫｰﾑ!D22)</f>
        <v>　　住所？？？</v>
      </c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4"/>
      <c r="Y14" s="11"/>
      <c r="Z14" s="4"/>
      <c r="AA14" s="297"/>
      <c r="AB14" s="269"/>
      <c r="AC14" s="269"/>
      <c r="AD14" s="298"/>
      <c r="AE14" s="305"/>
      <c r="AF14" s="306"/>
      <c r="AG14" s="306"/>
      <c r="AH14" s="306"/>
      <c r="AI14" s="306"/>
      <c r="AJ14" s="306"/>
      <c r="AK14" s="306"/>
      <c r="AL14" s="306"/>
      <c r="AM14" s="306"/>
      <c r="AN14" s="306"/>
      <c r="AO14" s="306"/>
      <c r="AP14" s="306"/>
      <c r="AQ14" s="306"/>
      <c r="AR14" s="306"/>
      <c r="AS14" s="306"/>
      <c r="AT14" s="306"/>
      <c r="AU14" s="306"/>
      <c r="AV14" s="306"/>
      <c r="AW14" s="307"/>
    </row>
    <row r="15" spans="1:49" ht="25.5" customHeight="1" x14ac:dyDescent="0.15">
      <c r="B15" s="138"/>
      <c r="C15" s="139"/>
      <c r="D15" s="139"/>
      <c r="E15" s="140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4"/>
      <c r="Y15" s="317" t="s">
        <v>17</v>
      </c>
      <c r="Z15" s="317"/>
      <c r="AA15" s="180" t="s">
        <v>1</v>
      </c>
      <c r="AB15" s="180"/>
      <c r="AC15" s="180"/>
      <c r="AD15" s="180"/>
      <c r="AE15" s="247" t="str">
        <f>IF(F11="","",F11)</f>
        <v>年号？</v>
      </c>
      <c r="AF15" s="248"/>
      <c r="AG15" s="248"/>
      <c r="AH15" s="248"/>
      <c r="AI15" s="248"/>
      <c r="AJ15" s="248"/>
      <c r="AK15" s="123" t="str">
        <f>IF(L11="","",L11)</f>
        <v>？</v>
      </c>
      <c r="AL15" s="123"/>
      <c r="AM15" s="125" t="s">
        <v>2</v>
      </c>
      <c r="AN15" s="125"/>
      <c r="AO15" s="123" t="str">
        <f>IF(P11="","",P11)</f>
        <v>？</v>
      </c>
      <c r="AP15" s="123"/>
      <c r="AQ15" s="125" t="s">
        <v>4</v>
      </c>
      <c r="AR15" s="125"/>
      <c r="AS15" s="123" t="str">
        <f>IF(T11="","",T11)</f>
        <v>？</v>
      </c>
      <c r="AT15" s="123"/>
      <c r="AU15" s="251" t="s">
        <v>3</v>
      </c>
      <c r="AV15" s="251"/>
      <c r="AW15" s="252"/>
    </row>
    <row r="16" spans="1:49" ht="25.5" customHeight="1" x14ac:dyDescent="0.15">
      <c r="B16" s="138"/>
      <c r="C16" s="139"/>
      <c r="D16" s="139"/>
      <c r="E16" s="140"/>
      <c r="F16" s="265" t="str">
        <f>IF(入力ﾌｫｰﾑ!D23="","　　会社名？？？",入力ﾌｫｰﾑ!D23)</f>
        <v>　　会社名？？？</v>
      </c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6"/>
      <c r="Y16" s="317"/>
      <c r="Z16" s="317"/>
      <c r="AA16" s="180"/>
      <c r="AB16" s="180"/>
      <c r="AC16" s="180"/>
      <c r="AD16" s="180"/>
      <c r="AE16" s="249"/>
      <c r="AF16" s="250"/>
      <c r="AG16" s="250"/>
      <c r="AH16" s="250"/>
      <c r="AI16" s="250"/>
      <c r="AJ16" s="250"/>
      <c r="AK16" s="124"/>
      <c r="AL16" s="124"/>
      <c r="AM16" s="126"/>
      <c r="AN16" s="126"/>
      <c r="AO16" s="124"/>
      <c r="AP16" s="124"/>
      <c r="AQ16" s="126"/>
      <c r="AR16" s="126"/>
      <c r="AS16" s="124"/>
      <c r="AT16" s="124"/>
      <c r="AU16" s="253"/>
      <c r="AV16" s="253"/>
      <c r="AW16" s="254"/>
    </row>
    <row r="17" spans="2:47" ht="25.5" customHeight="1" x14ac:dyDescent="0.15">
      <c r="B17" s="138"/>
      <c r="C17" s="139"/>
      <c r="D17" s="139"/>
      <c r="E17" s="140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6"/>
      <c r="Y17" s="317"/>
      <c r="Z17" s="317"/>
    </row>
    <row r="18" spans="2:47" ht="25.5" customHeight="1" x14ac:dyDescent="0.15">
      <c r="B18" s="138"/>
      <c r="C18" s="139"/>
      <c r="D18" s="139"/>
      <c r="E18" s="140"/>
      <c r="F18" s="150" t="s">
        <v>18</v>
      </c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1"/>
      <c r="Y18" s="317"/>
      <c r="Z18" s="317"/>
      <c r="AA18" s="223" t="s">
        <v>106</v>
      </c>
      <c r="AB18" s="224"/>
      <c r="AC18" s="224"/>
      <c r="AD18" s="224"/>
      <c r="AE18" s="224"/>
      <c r="AF18" s="225"/>
      <c r="AL18" s="241" t="s">
        <v>93</v>
      </c>
      <c r="AM18" s="242"/>
      <c r="AN18" s="255" t="s">
        <v>94</v>
      </c>
      <c r="AO18" s="256"/>
      <c r="AP18" s="256"/>
      <c r="AQ18" s="257"/>
      <c r="AR18" s="255" t="s">
        <v>95</v>
      </c>
      <c r="AS18" s="256"/>
      <c r="AT18" s="256"/>
      <c r="AU18" s="257"/>
    </row>
    <row r="19" spans="2:47" ht="25.5" customHeight="1" x14ac:dyDescent="0.15">
      <c r="B19" s="138"/>
      <c r="C19" s="139"/>
      <c r="D19" s="139"/>
      <c r="E19" s="140"/>
      <c r="F19" s="270" t="s">
        <v>116</v>
      </c>
      <c r="G19" s="271"/>
      <c r="H19" s="271"/>
      <c r="I19" s="271"/>
      <c r="J19" s="271"/>
      <c r="K19" s="161" t="str">
        <f>IF(入力ﾌｫｰﾑ!D24="","???-???-????",入力ﾌｫｰﾑ!D24)</f>
        <v>???-???-????</v>
      </c>
      <c r="L19" s="161"/>
      <c r="M19" s="161"/>
      <c r="N19" s="161"/>
      <c r="O19" s="161"/>
      <c r="P19" s="161"/>
      <c r="Q19" s="308" t="s">
        <v>19</v>
      </c>
      <c r="R19" s="308"/>
      <c r="S19" s="308"/>
      <c r="T19" s="268" t="str">
        <f>IF(入力ﾌｫｰﾑ!D25="","",入力ﾌｫｰﾑ!D25)</f>
        <v/>
      </c>
      <c r="U19" s="268"/>
      <c r="V19" s="268"/>
      <c r="W19" s="268"/>
      <c r="X19" s="167" t="s">
        <v>24</v>
      </c>
      <c r="Y19" s="317"/>
      <c r="Z19" s="317"/>
      <c r="AA19" s="226"/>
      <c r="AB19" s="227"/>
      <c r="AC19" s="227"/>
      <c r="AD19" s="227"/>
      <c r="AE19" s="227"/>
      <c r="AF19" s="228"/>
      <c r="AL19" s="243"/>
      <c r="AM19" s="244"/>
      <c r="AN19" s="258"/>
      <c r="AO19" s="259"/>
      <c r="AP19" s="259"/>
      <c r="AQ19" s="260"/>
      <c r="AR19" s="258"/>
      <c r="AS19" s="259"/>
      <c r="AT19" s="259"/>
      <c r="AU19" s="260"/>
    </row>
    <row r="20" spans="2:47" ht="25.5" customHeight="1" x14ac:dyDescent="0.15">
      <c r="B20" s="141"/>
      <c r="C20" s="142"/>
      <c r="D20" s="142"/>
      <c r="E20" s="143"/>
      <c r="F20" s="272"/>
      <c r="G20" s="273"/>
      <c r="H20" s="273"/>
      <c r="I20" s="273"/>
      <c r="J20" s="273"/>
      <c r="K20" s="162"/>
      <c r="L20" s="162"/>
      <c r="M20" s="162"/>
      <c r="N20" s="162"/>
      <c r="O20" s="162"/>
      <c r="P20" s="162"/>
      <c r="Q20" s="309"/>
      <c r="R20" s="309"/>
      <c r="S20" s="309"/>
      <c r="T20" s="269"/>
      <c r="U20" s="269"/>
      <c r="V20" s="269"/>
      <c r="W20" s="269"/>
      <c r="X20" s="168"/>
      <c r="Y20" s="317"/>
      <c r="Z20" s="317"/>
      <c r="AA20" s="226"/>
      <c r="AB20" s="227"/>
      <c r="AC20" s="227"/>
      <c r="AD20" s="227"/>
      <c r="AE20" s="227"/>
      <c r="AF20" s="228"/>
      <c r="AG20" s="20"/>
      <c r="AH20" s="20"/>
      <c r="AI20" s="20"/>
      <c r="AJ20" s="20"/>
      <c r="AK20" s="20"/>
      <c r="AL20" s="243"/>
      <c r="AM20" s="244"/>
      <c r="AN20" s="232"/>
      <c r="AO20" s="233"/>
      <c r="AP20" s="233"/>
      <c r="AQ20" s="234"/>
      <c r="AR20" s="232"/>
      <c r="AS20" s="233"/>
      <c r="AT20" s="233"/>
      <c r="AU20" s="234"/>
    </row>
    <row r="21" spans="2:47" ht="25.5" customHeight="1" x14ac:dyDescent="0.15">
      <c r="Y21" s="317"/>
      <c r="Z21" s="317"/>
      <c r="AA21" s="226"/>
      <c r="AB21" s="227"/>
      <c r="AC21" s="227"/>
      <c r="AD21" s="227"/>
      <c r="AE21" s="227"/>
      <c r="AF21" s="228"/>
      <c r="AG21" s="28"/>
      <c r="AH21" s="5"/>
      <c r="AI21" s="28"/>
      <c r="AK21" s="20"/>
      <c r="AL21" s="243"/>
      <c r="AM21" s="244"/>
      <c r="AN21" s="235"/>
      <c r="AO21" s="236"/>
      <c r="AP21" s="236"/>
      <c r="AQ21" s="237"/>
      <c r="AR21" s="235"/>
      <c r="AS21" s="236"/>
      <c r="AT21" s="236"/>
      <c r="AU21" s="237"/>
    </row>
    <row r="22" spans="2:47" ht="25.5" customHeight="1" x14ac:dyDescent="0.15">
      <c r="B22" s="267" t="s">
        <v>115</v>
      </c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317"/>
      <c r="Z22" s="317"/>
      <c r="AA22" s="226"/>
      <c r="AB22" s="227"/>
      <c r="AC22" s="227"/>
      <c r="AD22" s="227"/>
      <c r="AE22" s="227"/>
      <c r="AF22" s="228"/>
      <c r="AG22" s="28"/>
      <c r="AH22" s="5"/>
      <c r="AI22" s="28"/>
      <c r="AK22" s="20"/>
      <c r="AL22" s="243"/>
      <c r="AM22" s="244"/>
      <c r="AN22" s="235"/>
      <c r="AO22" s="236"/>
      <c r="AP22" s="236"/>
      <c r="AQ22" s="237"/>
      <c r="AR22" s="235"/>
      <c r="AS22" s="236"/>
      <c r="AT22" s="236"/>
      <c r="AU22" s="237"/>
    </row>
    <row r="23" spans="2:47" ht="25.5" customHeight="1" x14ac:dyDescent="0.15"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317"/>
      <c r="Z23" s="317"/>
      <c r="AA23" s="226"/>
      <c r="AB23" s="227"/>
      <c r="AC23" s="227"/>
      <c r="AD23" s="227"/>
      <c r="AE23" s="227"/>
      <c r="AF23" s="228"/>
      <c r="AG23" s="28"/>
      <c r="AH23" s="5"/>
      <c r="AI23" s="28"/>
      <c r="AJ23" s="24"/>
      <c r="AK23" s="20"/>
      <c r="AL23" s="243"/>
      <c r="AM23" s="244"/>
      <c r="AN23" s="235"/>
      <c r="AO23" s="236"/>
      <c r="AP23" s="236"/>
      <c r="AQ23" s="237"/>
      <c r="AR23" s="235"/>
      <c r="AS23" s="236"/>
      <c r="AT23" s="236"/>
      <c r="AU23" s="237"/>
    </row>
    <row r="24" spans="2:47" ht="25.5" customHeight="1" x14ac:dyDescent="0.15"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317"/>
      <c r="Z24" s="317"/>
      <c r="AA24" s="226"/>
      <c r="AB24" s="227"/>
      <c r="AC24" s="227"/>
      <c r="AD24" s="227"/>
      <c r="AE24" s="227"/>
      <c r="AF24" s="228"/>
      <c r="AL24" s="245"/>
      <c r="AM24" s="246"/>
      <c r="AN24" s="238"/>
      <c r="AO24" s="239"/>
      <c r="AP24" s="239"/>
      <c r="AQ24" s="240"/>
      <c r="AR24" s="238"/>
      <c r="AS24" s="239"/>
      <c r="AT24" s="239"/>
      <c r="AU24" s="240"/>
    </row>
    <row r="25" spans="2:47" ht="25.5" customHeight="1" x14ac:dyDescent="0.15"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317"/>
      <c r="Z25" s="317"/>
      <c r="AA25" s="226"/>
      <c r="AB25" s="227"/>
      <c r="AC25" s="227"/>
      <c r="AD25" s="227"/>
      <c r="AE25" s="227"/>
      <c r="AF25" s="228"/>
    </row>
    <row r="26" spans="2:47" ht="25.5" customHeight="1" x14ac:dyDescent="0.15"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317"/>
      <c r="Z26" s="317"/>
      <c r="AA26" s="226"/>
      <c r="AB26" s="227"/>
      <c r="AC26" s="227"/>
      <c r="AD26" s="227"/>
      <c r="AE26" s="227"/>
      <c r="AF26" s="228"/>
    </row>
    <row r="27" spans="2:47" ht="25.5" customHeight="1" x14ac:dyDescent="0.15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317"/>
      <c r="Z27" s="317"/>
      <c r="AA27" s="229"/>
      <c r="AB27" s="230"/>
      <c r="AC27" s="230"/>
      <c r="AD27" s="230"/>
      <c r="AE27" s="230"/>
      <c r="AF27" s="231"/>
    </row>
    <row r="28" spans="2:47" ht="25.5" customHeight="1" x14ac:dyDescent="0.15"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317"/>
      <c r="Z28" s="317"/>
      <c r="AD28" s="8"/>
    </row>
    <row r="29" spans="2:47" ht="25.5" customHeight="1" x14ac:dyDescent="0.15"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11"/>
      <c r="Z29" s="4"/>
    </row>
    <row r="30" spans="2:47" ht="25.5" customHeight="1" x14ac:dyDescent="0.15"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11"/>
      <c r="Z30" s="4"/>
      <c r="AA30" s="6" t="s">
        <v>20</v>
      </c>
    </row>
    <row r="31" spans="2:47" ht="25.5" customHeight="1" x14ac:dyDescent="0.15"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11"/>
      <c r="Z31" s="4"/>
      <c r="AA31" s="8" t="s">
        <v>25</v>
      </c>
      <c r="AB31" s="8" t="s">
        <v>87</v>
      </c>
      <c r="AD31" s="8"/>
    </row>
    <row r="32" spans="2:47" ht="25.5" customHeight="1" x14ac:dyDescent="0.15">
      <c r="Y32" s="11"/>
      <c r="Z32" s="4"/>
      <c r="AA32" s="8" t="s">
        <v>26</v>
      </c>
      <c r="AB32" s="8" t="s">
        <v>88</v>
      </c>
      <c r="AD32" s="7"/>
    </row>
    <row r="33" spans="2:49" ht="25.5" customHeight="1" x14ac:dyDescent="0.15">
      <c r="N33" s="163" t="s">
        <v>61</v>
      </c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1"/>
      <c r="Z33" s="4"/>
      <c r="AA33" s="8" t="s">
        <v>29</v>
      </c>
      <c r="AB33" s="8" t="s">
        <v>89</v>
      </c>
      <c r="AC33" s="8"/>
      <c r="AD33" s="7"/>
    </row>
    <row r="34" spans="2:49" ht="25.5" customHeight="1" x14ac:dyDescent="0.15">
      <c r="B34" s="9" t="s">
        <v>21</v>
      </c>
      <c r="C34" s="9"/>
      <c r="D34" s="10"/>
      <c r="M34" s="2"/>
      <c r="N34" s="158" t="s">
        <v>7</v>
      </c>
      <c r="O34" s="158"/>
      <c r="P34" s="158"/>
      <c r="Q34" s="158"/>
      <c r="R34" s="158"/>
      <c r="S34" s="184" t="s">
        <v>5</v>
      </c>
      <c r="T34" s="185"/>
      <c r="U34" s="186" t="s">
        <v>8</v>
      </c>
      <c r="V34" s="187"/>
      <c r="W34" s="187"/>
      <c r="X34" s="188"/>
      <c r="Y34" s="11"/>
      <c r="Z34" s="4"/>
      <c r="AA34" s="8" t="s">
        <v>30</v>
      </c>
      <c r="AB34" s="8" t="s">
        <v>90</v>
      </c>
    </row>
    <row r="35" spans="2:49" ht="25.5" customHeight="1" x14ac:dyDescent="0.15">
      <c r="B35" s="8" t="s">
        <v>27</v>
      </c>
      <c r="C35" s="157" t="s">
        <v>28</v>
      </c>
      <c r="D35" s="157"/>
      <c r="E35" s="157"/>
      <c r="F35" s="157"/>
      <c r="G35" s="157"/>
      <c r="H35" s="157"/>
      <c r="I35" s="157"/>
      <c r="J35" s="157"/>
      <c r="K35" s="157"/>
      <c r="L35" s="157"/>
      <c r="N35" s="158" t="s">
        <v>6</v>
      </c>
      <c r="O35" s="158"/>
      <c r="P35" s="158"/>
      <c r="Q35" s="158"/>
      <c r="R35" s="158"/>
      <c r="S35" s="152" t="str">
        <f>IF(入力ﾌｫｰﾑ!D28="","",入力ﾌｫｰﾑ!D28)</f>
        <v/>
      </c>
      <c r="T35" s="153"/>
      <c r="U35" s="154" t="str">
        <f>IF(S35="","",入力ﾌｫｰﾑ!F28)</f>
        <v/>
      </c>
      <c r="V35" s="155"/>
      <c r="W35" s="155"/>
      <c r="X35" s="156"/>
      <c r="Y35" s="11"/>
      <c r="Z35" s="4"/>
      <c r="AA35" s="8" t="s">
        <v>31</v>
      </c>
      <c r="AB35" s="8" t="s">
        <v>91</v>
      </c>
    </row>
    <row r="36" spans="2:49" ht="25.5" customHeight="1" x14ac:dyDescent="0.15">
      <c r="B36" s="35" t="s">
        <v>26</v>
      </c>
      <c r="C36" s="164" t="s">
        <v>84</v>
      </c>
      <c r="D36" s="164"/>
      <c r="E36" s="164"/>
      <c r="F36" s="164"/>
      <c r="G36" s="164"/>
      <c r="H36" s="164"/>
      <c r="I36" s="164"/>
      <c r="J36" s="164"/>
      <c r="K36" s="164"/>
      <c r="L36" s="164"/>
      <c r="M36" s="34"/>
      <c r="N36" s="158" t="s">
        <v>105</v>
      </c>
      <c r="O36" s="158"/>
      <c r="P36" s="158"/>
      <c r="Q36" s="158"/>
      <c r="R36" s="158"/>
      <c r="S36" s="152" t="str">
        <f>IF(入力ﾌｫｰﾑ!D29="","",入力ﾌｫｰﾑ!D29)</f>
        <v/>
      </c>
      <c r="T36" s="153"/>
      <c r="U36" s="154" t="str">
        <f>IF(S36="","",入力ﾌｫｰﾑ!F29)</f>
        <v/>
      </c>
      <c r="V36" s="155"/>
      <c r="W36" s="155"/>
      <c r="X36" s="156"/>
      <c r="Y36" s="11"/>
      <c r="Z36" s="4"/>
      <c r="AA36" s="8" t="s">
        <v>55</v>
      </c>
      <c r="AB36" s="8" t="s">
        <v>92</v>
      </c>
    </row>
    <row r="37" spans="2:49" ht="25.5" customHeight="1" x14ac:dyDescent="0.15">
      <c r="B37" s="35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33"/>
      <c r="N37" s="163" t="s">
        <v>82</v>
      </c>
      <c r="O37" s="163"/>
      <c r="P37" s="163"/>
      <c r="Q37" s="163"/>
      <c r="R37" s="163"/>
      <c r="S37" s="159" t="str">
        <f>IF(入力ﾌｫｰﾑ!D30="","",入力ﾌｫｰﾑ!D30)</f>
        <v/>
      </c>
      <c r="T37" s="160"/>
      <c r="U37" s="154" t="str">
        <f>IF(S37="","",入力ﾌｫｰﾑ!F30)</f>
        <v/>
      </c>
      <c r="V37" s="155"/>
      <c r="W37" s="155"/>
      <c r="X37" s="156"/>
      <c r="Y37" s="11"/>
      <c r="Z37" s="4"/>
      <c r="AW37" s="12"/>
    </row>
    <row r="38" spans="2:49" ht="25.5" customHeight="1" x14ac:dyDescent="0.15">
      <c r="B38" s="36" t="s">
        <v>29</v>
      </c>
      <c r="C38" s="200" t="s">
        <v>52</v>
      </c>
      <c r="D38" s="200"/>
      <c r="E38" s="200"/>
      <c r="F38" s="200"/>
      <c r="G38" s="200"/>
      <c r="H38" s="200"/>
      <c r="I38" s="200"/>
      <c r="J38" s="200"/>
      <c r="K38" s="200"/>
      <c r="L38" s="200"/>
      <c r="M38" s="33"/>
      <c r="N38" s="163" t="s">
        <v>83</v>
      </c>
      <c r="O38" s="163"/>
      <c r="P38" s="163"/>
      <c r="Q38" s="163"/>
      <c r="R38" s="163"/>
      <c r="S38" s="159" t="str">
        <f>IF(入力ﾌｫｰﾑ!D31="","",入力ﾌｫｰﾑ!D31)</f>
        <v/>
      </c>
      <c r="T38" s="160"/>
      <c r="U38" s="154" t="str">
        <f>IF(S38="","",入力ﾌｫｰﾑ!F31)</f>
        <v/>
      </c>
      <c r="V38" s="155"/>
      <c r="W38" s="155"/>
      <c r="X38" s="156"/>
      <c r="Y38" s="11"/>
      <c r="Z38" s="4"/>
      <c r="AS38" s="221" t="s">
        <v>53</v>
      </c>
      <c r="AT38" s="222"/>
      <c r="AU38" s="222"/>
      <c r="AV38" s="222"/>
      <c r="AW38" s="25"/>
    </row>
    <row r="39" spans="2:49" ht="25.5" customHeight="1" thickBot="1" x14ac:dyDescent="0.2">
      <c r="B39" s="8" t="s">
        <v>30</v>
      </c>
      <c r="C39" s="164" t="s">
        <v>85</v>
      </c>
      <c r="D39" s="164"/>
      <c r="E39" s="164"/>
      <c r="F39" s="164"/>
      <c r="G39" s="164"/>
      <c r="H39" s="164"/>
      <c r="I39" s="164"/>
      <c r="J39" s="164"/>
      <c r="K39" s="164"/>
      <c r="L39" s="164"/>
      <c r="M39" s="33"/>
      <c r="N39" s="274" t="s">
        <v>15</v>
      </c>
      <c r="O39" s="274"/>
      <c r="P39" s="274"/>
      <c r="Q39" s="274"/>
      <c r="R39" s="274"/>
      <c r="S39" s="189" t="str">
        <f>IF(入力ﾌｫｰﾑ!F32="","",IF(入力ﾌｫｰﾑ!F32="申込方法を選択してください","",1))</f>
        <v/>
      </c>
      <c r="T39" s="190"/>
      <c r="U39" s="191" t="str">
        <f>IF(S39="","",入力ﾌｫｰﾑ!F32)</f>
        <v/>
      </c>
      <c r="V39" s="192"/>
      <c r="W39" s="192"/>
      <c r="X39" s="193"/>
      <c r="Y39" s="11"/>
      <c r="Z39" s="4"/>
      <c r="AR39" s="11"/>
      <c r="AS39" s="2"/>
      <c r="AT39" s="2"/>
      <c r="AU39" s="2"/>
      <c r="AV39" s="2"/>
      <c r="AW39" s="26"/>
    </row>
    <row r="40" spans="2:49" ht="25.5" customHeight="1" thickTop="1" x14ac:dyDescent="0.15">
      <c r="B40" s="8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33"/>
      <c r="N40" s="199" t="s">
        <v>46</v>
      </c>
      <c r="O40" s="199"/>
      <c r="P40" s="199"/>
      <c r="Q40" s="199"/>
      <c r="R40" s="199"/>
      <c r="S40" s="194" t="str">
        <f>IF(入力ﾌｫｰﾑ!D56="","",入力ﾌｫｰﾑ!D56)</f>
        <v/>
      </c>
      <c r="T40" s="195"/>
      <c r="U40" s="196" t="str">
        <f>IF(SUM(S35:T38)=0,"",入力ﾌｫｰﾑ!F33)</f>
        <v/>
      </c>
      <c r="V40" s="197"/>
      <c r="W40" s="197"/>
      <c r="X40" s="198"/>
      <c r="Y40" s="11"/>
      <c r="Z40" s="4"/>
      <c r="AR40" s="2"/>
      <c r="AS40" s="2"/>
      <c r="AT40" s="23" t="s">
        <v>54</v>
      </c>
      <c r="AU40" s="21"/>
      <c r="AV40" s="21"/>
      <c r="AW40" s="26"/>
    </row>
    <row r="41" spans="2:49" ht="25.5" customHeight="1" x14ac:dyDescent="0.15">
      <c r="M41" s="31"/>
      <c r="Y41" s="11"/>
      <c r="Z41" s="4"/>
      <c r="AR41" s="11"/>
      <c r="AS41" s="21"/>
      <c r="AU41" s="21"/>
      <c r="AV41" s="21"/>
      <c r="AW41" s="26"/>
    </row>
    <row r="42" spans="2:49" ht="25.5" customHeight="1" x14ac:dyDescent="0.15">
      <c r="B42" s="261" t="s">
        <v>32</v>
      </c>
      <c r="C42" s="261"/>
      <c r="D42" s="261"/>
      <c r="E42" s="261"/>
      <c r="F42" s="261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11"/>
      <c r="Z42" s="4"/>
      <c r="AR42" s="11"/>
      <c r="AS42" s="21"/>
      <c r="AT42" s="21"/>
      <c r="AU42" s="21"/>
      <c r="AV42" s="21"/>
      <c r="AW42" s="11"/>
    </row>
    <row r="43" spans="2:49" ht="25.5" customHeight="1" x14ac:dyDescent="0.15">
      <c r="B43" s="261"/>
      <c r="C43" s="261"/>
      <c r="D43" s="261"/>
      <c r="E43" s="261"/>
      <c r="F43" s="261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"/>
      <c r="Z43" s="4"/>
      <c r="AR43" s="11"/>
      <c r="AS43" s="22"/>
      <c r="AT43" s="22"/>
      <c r="AU43" s="22"/>
      <c r="AV43" s="22"/>
      <c r="AW43" s="27"/>
    </row>
    <row r="44" spans="2:49" ht="25.5" customHeight="1" x14ac:dyDescent="0.15">
      <c r="C44" s="19"/>
    </row>
    <row r="45" spans="2:49" ht="25.5" customHeight="1" x14ac:dyDescent="0.15">
      <c r="Y45" s="2"/>
      <c r="Z45" s="2"/>
      <c r="AA45" s="2"/>
    </row>
    <row r="46" spans="2:49" ht="25.5" customHeight="1" x14ac:dyDescent="0.15">
      <c r="Y46" s="2"/>
      <c r="Z46" s="2"/>
      <c r="AA46" s="2"/>
    </row>
    <row r="47" spans="2:49" ht="25.5" customHeight="1" x14ac:dyDescent="0.15">
      <c r="Y47" s="2"/>
      <c r="Z47" s="2"/>
      <c r="AA47" s="2"/>
    </row>
    <row r="48" spans="2:49" ht="25.5" customHeight="1" x14ac:dyDescent="0.15">
      <c r="Y48" s="2"/>
      <c r="Z48" s="2"/>
      <c r="AA48" s="2"/>
    </row>
    <row r="49" spans="26:26" ht="25.5" customHeight="1" x14ac:dyDescent="0.15">
      <c r="Z49" s="2"/>
    </row>
    <row r="50" spans="26:26" ht="25.5" customHeight="1" x14ac:dyDescent="0.15">
      <c r="Z50" s="2"/>
    </row>
  </sheetData>
  <sheetProtection sheet="1"/>
  <mergeCells count="86">
    <mergeCell ref="B4:E5"/>
    <mergeCell ref="F4:X5"/>
    <mergeCell ref="AE4:AJ5"/>
    <mergeCell ref="AA12:AD14"/>
    <mergeCell ref="AE12:AW14"/>
    <mergeCell ref="Q19:S20"/>
    <mergeCell ref="F13:G13"/>
    <mergeCell ref="B8:E10"/>
    <mergeCell ref="F8:X10"/>
    <mergeCell ref="Y15:Z28"/>
    <mergeCell ref="B42:F43"/>
    <mergeCell ref="G42:X43"/>
    <mergeCell ref="F14:X15"/>
    <mergeCell ref="F16:X17"/>
    <mergeCell ref="B22:X31"/>
    <mergeCell ref="T19:W20"/>
    <mergeCell ref="F19:J20"/>
    <mergeCell ref="N38:R38"/>
    <mergeCell ref="S35:T35"/>
    <mergeCell ref="N39:R39"/>
    <mergeCell ref="AS38:AV38"/>
    <mergeCell ref="AA18:AF27"/>
    <mergeCell ref="AN20:AQ24"/>
    <mergeCell ref="AL18:AM24"/>
    <mergeCell ref="AR20:AU24"/>
    <mergeCell ref="AK15:AL16"/>
    <mergeCell ref="AE15:AJ16"/>
    <mergeCell ref="AU15:AW16"/>
    <mergeCell ref="AN18:AQ19"/>
    <mergeCell ref="AR18:AU19"/>
    <mergeCell ref="A1:C2"/>
    <mergeCell ref="AA8:AD9"/>
    <mergeCell ref="AA1:AW3"/>
    <mergeCell ref="O13:X13"/>
    <mergeCell ref="H13:N13"/>
    <mergeCell ref="AE10:AW11"/>
    <mergeCell ref="AE8:AM9"/>
    <mergeCell ref="D1:V3"/>
    <mergeCell ref="AA10:AD11"/>
    <mergeCell ref="B6:E7"/>
    <mergeCell ref="N34:R34"/>
    <mergeCell ref="C39:L40"/>
    <mergeCell ref="S39:T39"/>
    <mergeCell ref="U39:X39"/>
    <mergeCell ref="S40:T40"/>
    <mergeCell ref="U40:X40"/>
    <mergeCell ref="N40:R40"/>
    <mergeCell ref="C38:L38"/>
    <mergeCell ref="S38:T38"/>
    <mergeCell ref="U38:X38"/>
    <mergeCell ref="AM4:AW5"/>
    <mergeCell ref="X19:X20"/>
    <mergeCell ref="AA4:AD5"/>
    <mergeCell ref="AA6:AD7"/>
    <mergeCell ref="AM15:AN16"/>
    <mergeCell ref="V11:X12"/>
    <mergeCell ref="AA15:AD16"/>
    <mergeCell ref="F6:X7"/>
    <mergeCell ref="S37:T37"/>
    <mergeCell ref="U37:X37"/>
    <mergeCell ref="K19:P20"/>
    <mergeCell ref="N36:R36"/>
    <mergeCell ref="N33:X33"/>
    <mergeCell ref="C36:L37"/>
    <mergeCell ref="U35:X35"/>
    <mergeCell ref="N37:R37"/>
    <mergeCell ref="S34:T34"/>
    <mergeCell ref="U34:X34"/>
    <mergeCell ref="B13:E20"/>
    <mergeCell ref="B11:E12"/>
    <mergeCell ref="P11:Q12"/>
    <mergeCell ref="F18:X18"/>
    <mergeCell ref="S36:T36"/>
    <mergeCell ref="U36:X36"/>
    <mergeCell ref="C35:L35"/>
    <mergeCell ref="N35:R35"/>
    <mergeCell ref="R11:S12"/>
    <mergeCell ref="T11:U12"/>
    <mergeCell ref="AE6:AW7"/>
    <mergeCell ref="AN8:AW9"/>
    <mergeCell ref="AS15:AT16"/>
    <mergeCell ref="AO15:AP16"/>
    <mergeCell ref="AQ15:AR16"/>
    <mergeCell ref="F11:K12"/>
    <mergeCell ref="L11:M12"/>
    <mergeCell ref="N11:O12"/>
  </mergeCells>
  <phoneticPr fontId="2"/>
  <dataValidations count="3">
    <dataValidation imeMode="off" allowBlank="1" showInputMessage="1" showErrorMessage="1" sqref="H13 S35:S40 K19 T11 P11 L11 U35:U40 AK15:AT16"/>
    <dataValidation imeMode="fullKatakana" allowBlank="1" showInputMessage="1" showErrorMessage="1" sqref="F6 AE8 AE10"/>
    <dataValidation imeMode="on" allowBlank="1" showInputMessage="1" showErrorMessage="1" sqref="F16 T19 X19 Q19"/>
  </dataValidations>
  <printOptions horizontalCentered="1" verticalCentered="1"/>
  <pageMargins left="0.19685039370078741" right="0.19685039370078741" top="0.19685039370078741" bottom="0.19685039370078741" header="0" footer="0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入力ﾌｫｰﾑ</vt:lpstr>
      <vt:lpstr>印刷ﾌｫｰﾑ</vt:lpstr>
      <vt:lpstr>印刷ﾌｫｰﾑ!Print_Area</vt:lpstr>
    </vt:vector>
  </TitlesOfParts>
  <Company>Engine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nishimura@marketengine.jp</dc:creator>
  <cp:lastModifiedBy>ゆういちろう あきやま</cp:lastModifiedBy>
  <cp:lastPrinted>2026-09-01T01:34:13Z</cp:lastPrinted>
  <dcterms:created xsi:type="dcterms:W3CDTF">2013-12-04T05:17:01Z</dcterms:created>
  <dcterms:modified xsi:type="dcterms:W3CDTF">2026-09-01T01:34:27Z</dcterms:modified>
</cp:coreProperties>
</file>